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forem-my.sharepoint.com/personal/lnnvrg_forem_be/Documents/Bureau/"/>
    </mc:Choice>
  </mc:AlternateContent>
  <xr:revisionPtr revIDLastSave="0" documentId="8_{5207991F-617C-47EE-A8DE-AB636ED2F173}" xr6:coauthVersionLast="47" xr6:coauthVersionMax="47" xr10:uidLastSave="{00000000-0000-0000-0000-000000000000}"/>
  <bookViews>
    <workbookView xWindow="-110" yWindow="-110" windowWidth="18350" windowHeight="11020" firstSheet="3" activeTab="3" xr2:uid="{FBA5A9BB-4C28-4E46-8BD2-6D9D23310498}"/>
  </bookViews>
  <sheets>
    <sheet name="FINAL" sheetId="1" state="hidden" r:id="rId1"/>
    <sheet name="FINAL (3)" sheetId="5" state="hidden" r:id="rId2"/>
    <sheet name="FINAL (2)" sheetId="2" state="hidden" r:id="rId3"/>
    <sheet name="Détail AA" sheetId="4" r:id="rId4"/>
    <sheet name="TCD" sheetId="3" state="hidden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C8" i="4"/>
  <c r="I60" i="5" l="1"/>
  <c r="F59" i="5"/>
  <c r="F58" i="5"/>
  <c r="F57" i="5"/>
  <c r="F56" i="5"/>
  <c r="F55" i="5"/>
  <c r="F54" i="5"/>
  <c r="F53" i="5"/>
  <c r="F52" i="5"/>
  <c r="F51" i="5"/>
  <c r="F50" i="5"/>
  <c r="I48" i="5"/>
  <c r="F47" i="5"/>
  <c r="F46" i="5"/>
  <c r="F45" i="5"/>
  <c r="F44" i="5"/>
  <c r="F43" i="5"/>
  <c r="F42" i="5"/>
  <c r="F41" i="5"/>
  <c r="F40" i="5"/>
  <c r="F39" i="5"/>
  <c r="F38" i="5"/>
  <c r="I36" i="5"/>
  <c r="F35" i="5"/>
  <c r="F34" i="5"/>
  <c r="F33" i="5"/>
  <c r="F32" i="5"/>
  <c r="F31" i="5"/>
  <c r="F30" i="5"/>
  <c r="F29" i="5"/>
  <c r="F28" i="5"/>
  <c r="F27" i="5"/>
  <c r="F26" i="5"/>
  <c r="L24" i="5"/>
  <c r="I24" i="5"/>
  <c r="L23" i="5"/>
  <c r="F23" i="5"/>
  <c r="L22" i="5"/>
  <c r="F22" i="5"/>
  <c r="L21" i="5"/>
  <c r="F21" i="5"/>
  <c r="L20" i="5"/>
  <c r="F20" i="5"/>
  <c r="L19" i="5"/>
  <c r="F19" i="5"/>
  <c r="L18" i="5"/>
  <c r="F18" i="5"/>
  <c r="L17" i="5"/>
  <c r="F17" i="5"/>
  <c r="L16" i="5"/>
  <c r="F16" i="5"/>
  <c r="L15" i="5"/>
  <c r="F15" i="5"/>
  <c r="L13" i="5"/>
  <c r="F13" i="5"/>
  <c r="AF12" i="5"/>
  <c r="AC12" i="5"/>
  <c r="AB12" i="5"/>
  <c r="AA12" i="5"/>
  <c r="Z12" i="5"/>
  <c r="Y12" i="5"/>
  <c r="X12" i="5"/>
  <c r="W12" i="5"/>
  <c r="V12" i="5"/>
  <c r="U12" i="5"/>
  <c r="L12" i="5"/>
  <c r="L14" i="5" s="1"/>
  <c r="F12" i="5"/>
  <c r="F14" i="5" s="1"/>
  <c r="F65" i="5" s="1"/>
  <c r="AF11" i="5"/>
  <c r="T11" i="5"/>
  <c r="Q11" i="5"/>
  <c r="AF10" i="5"/>
  <c r="T10" i="5"/>
  <c r="Q10" i="5"/>
  <c r="L10" i="5"/>
  <c r="I10" i="5"/>
  <c r="AF9" i="5"/>
  <c r="T9" i="5"/>
  <c r="Q9" i="5"/>
  <c r="L9" i="5"/>
  <c r="F9" i="5"/>
  <c r="AF8" i="5"/>
  <c r="T8" i="5"/>
  <c r="Q8" i="5"/>
  <c r="L8" i="5"/>
  <c r="F8" i="5"/>
  <c r="AF7" i="5"/>
  <c r="T7" i="5"/>
  <c r="T12" i="5" s="1"/>
  <c r="Q7" i="5"/>
  <c r="L7" i="5"/>
  <c r="F7" i="5"/>
  <c r="L6" i="5"/>
  <c r="F6" i="5"/>
  <c r="AF5" i="5"/>
  <c r="Q5" i="5"/>
  <c r="L5" i="5"/>
  <c r="F5" i="5"/>
  <c r="AF4" i="5"/>
  <c r="T4" i="5"/>
  <c r="Q4" i="5"/>
  <c r="Q12" i="5" s="1"/>
  <c r="L4" i="5"/>
  <c r="L11" i="5" s="1"/>
  <c r="F4" i="5"/>
  <c r="D9" i="4"/>
  <c r="C9" i="4"/>
  <c r="E7" i="4"/>
  <c r="E6" i="4"/>
  <c r="E5" i="4"/>
  <c r="E8" i="4" s="1"/>
  <c r="E4" i="4"/>
  <c r="G79" i="2"/>
  <c r="D78" i="2"/>
  <c r="D77" i="2"/>
  <c r="D76" i="2"/>
  <c r="D75" i="2"/>
  <c r="D74" i="2"/>
  <c r="D73" i="2"/>
  <c r="D72" i="2"/>
  <c r="D71" i="2"/>
  <c r="D70" i="2"/>
  <c r="D69" i="2"/>
  <c r="G66" i="2"/>
  <c r="D65" i="2"/>
  <c r="D64" i="2"/>
  <c r="D63" i="2"/>
  <c r="D62" i="2"/>
  <c r="D61" i="2"/>
  <c r="D60" i="2"/>
  <c r="D59" i="2"/>
  <c r="D58" i="2"/>
  <c r="D57" i="2"/>
  <c r="D56" i="2"/>
  <c r="G53" i="2"/>
  <c r="D52" i="2"/>
  <c r="D51" i="2"/>
  <c r="D50" i="2"/>
  <c r="D49" i="2"/>
  <c r="D48" i="2"/>
  <c r="D47" i="2"/>
  <c r="D46" i="2"/>
  <c r="D45" i="2"/>
  <c r="D44" i="2"/>
  <c r="D43" i="2"/>
  <c r="J40" i="2"/>
  <c r="G40" i="2"/>
  <c r="J39" i="2"/>
  <c r="D39" i="2"/>
  <c r="J38" i="2"/>
  <c r="D38" i="2"/>
  <c r="J37" i="2"/>
  <c r="D37" i="2"/>
  <c r="J36" i="2"/>
  <c r="D36" i="2"/>
  <c r="J35" i="2"/>
  <c r="D35" i="2"/>
  <c r="J34" i="2"/>
  <c r="D34" i="2"/>
  <c r="J33" i="2"/>
  <c r="D33" i="2"/>
  <c r="J32" i="2"/>
  <c r="D32" i="2"/>
  <c r="J31" i="2"/>
  <c r="D31" i="2"/>
  <c r="J28" i="2"/>
  <c r="D28" i="2"/>
  <c r="J27" i="2"/>
  <c r="D27" i="2"/>
  <c r="J11" i="2"/>
  <c r="G11" i="2"/>
  <c r="D11" i="2"/>
  <c r="J24" i="2"/>
  <c r="G24" i="2"/>
  <c r="J10" i="2"/>
  <c r="G10" i="2"/>
  <c r="D10" i="2"/>
  <c r="J23" i="2"/>
  <c r="D23" i="2"/>
  <c r="J9" i="2"/>
  <c r="G9" i="2"/>
  <c r="D9" i="2"/>
  <c r="J22" i="2"/>
  <c r="D22" i="2"/>
  <c r="J8" i="2"/>
  <c r="G8" i="2"/>
  <c r="D8" i="2"/>
  <c r="J21" i="2"/>
  <c r="D21" i="2"/>
  <c r="J7" i="2"/>
  <c r="G7" i="2"/>
  <c r="D7" i="2"/>
  <c r="J20" i="2"/>
  <c r="D20" i="2"/>
  <c r="J5" i="2"/>
  <c r="D5" i="2"/>
  <c r="J19" i="2"/>
  <c r="D19" i="2"/>
  <c r="J4" i="2"/>
  <c r="G4" i="2"/>
  <c r="D4" i="2"/>
  <c r="J18" i="2"/>
  <c r="D18" i="2"/>
  <c r="I18" i="1"/>
  <c r="M14" i="1"/>
  <c r="G14" i="1"/>
  <c r="V14" i="1" s="1"/>
  <c r="M13" i="1"/>
  <c r="V12" i="1"/>
  <c r="M12" i="1"/>
  <c r="V11" i="1"/>
  <c r="S11" i="1"/>
  <c r="P11" i="1"/>
  <c r="M11" i="1"/>
  <c r="J11" i="1"/>
  <c r="G11" i="1"/>
  <c r="D11" i="1"/>
  <c r="V10" i="1"/>
  <c r="S10" i="1"/>
  <c r="S13" i="1" s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V13" i="1" s="1"/>
  <c r="I17" i="1" s="1"/>
  <c r="I25" i="1" s="1"/>
  <c r="S8" i="1"/>
  <c r="P8" i="1"/>
  <c r="M8" i="1"/>
  <c r="J8" i="1"/>
  <c r="G8" i="1"/>
  <c r="D8" i="1"/>
  <c r="V7" i="1"/>
  <c r="S7" i="1"/>
  <c r="P7" i="1"/>
  <c r="M7" i="1"/>
  <c r="J7" i="1"/>
  <c r="G7" i="1"/>
  <c r="D7" i="1"/>
  <c r="V6" i="1"/>
  <c r="P6" i="1"/>
  <c r="J6" i="1"/>
  <c r="D6" i="1"/>
  <c r="V5" i="1"/>
  <c r="S5" i="1"/>
  <c r="P5" i="1"/>
  <c r="M5" i="1"/>
  <c r="J5" i="1"/>
  <c r="G5" i="1"/>
  <c r="D5" i="1"/>
  <c r="V4" i="1"/>
  <c r="S4" i="1"/>
  <c r="P4" i="1"/>
  <c r="M4" i="1"/>
  <c r="J4" i="1"/>
  <c r="G4" i="1"/>
  <c r="D4" i="1"/>
  <c r="E9" i="4" l="1"/>
  <c r="J29" i="2"/>
  <c r="D29" i="2"/>
  <c r="D85" i="2" s="1"/>
  <c r="L65" i="5"/>
  <c r="J12" i="2"/>
  <c r="D12" i="2"/>
  <c r="J25" i="2"/>
  <c r="G12" i="2"/>
  <c r="J85" i="2"/>
</calcChain>
</file>

<file path=xl/sharedStrings.xml><?xml version="1.0" encoding="utf-8"?>
<sst xmlns="http://schemas.openxmlformats.org/spreadsheetml/2006/main" count="359" uniqueCount="91">
  <si>
    <t>ALLOCATION FONCTIONNELLE - CATEGORIE DE FONCTION</t>
  </si>
  <si>
    <t>DG/TER</t>
  </si>
  <si>
    <t>ENCADREMENT</t>
  </si>
  <si>
    <t>EXPERTISE DE PRODUCTION</t>
  </si>
  <si>
    <t>EXPERTISE SUPPORT</t>
  </si>
  <si>
    <t>METIERS</t>
  </si>
  <si>
    <t>SUPPORT</t>
  </si>
  <si>
    <t>SUPPORT DE PRODUCTION</t>
  </si>
  <si>
    <t xml:space="preserve">TOTAL </t>
  </si>
  <si>
    <t>Total Somme de Situation RH (30/11/2023)
Prestations</t>
  </si>
  <si>
    <t xml:space="preserve">Total Somme de BESOIN RH </t>
  </si>
  <si>
    <t>ESTIMATION RH NECESSAIRES</t>
  </si>
  <si>
    <t>Situation RH (30/11/2023)
Prestations</t>
  </si>
  <si>
    <t xml:space="preserve">BESOIN RH </t>
  </si>
  <si>
    <t>DG P&amp;S</t>
  </si>
  <si>
    <t>DG STRAT</t>
  </si>
  <si>
    <t>DGS</t>
  </si>
  <si>
    <t>SAG</t>
  </si>
  <si>
    <t>HAI</t>
  </si>
  <si>
    <t>LHV</t>
  </si>
  <si>
    <t>LUX</t>
  </si>
  <si>
    <t>NABW</t>
  </si>
  <si>
    <t>Cible non répartie sur TER *</t>
  </si>
  <si>
    <t>Total général</t>
  </si>
  <si>
    <t>Dont déjà validés par une instance</t>
  </si>
  <si>
    <t xml:space="preserve"> * Conseillers pro action &amp; primo-arrivant</t>
  </si>
  <si>
    <t xml:space="preserve">BESOIN RH - FOREM : </t>
  </si>
  <si>
    <t>DONT BESOINS DÉJÀ VALIDES PAR UNE INSTANCE</t>
  </si>
  <si>
    <t>DONT :</t>
  </si>
  <si>
    <t>Cadre validé</t>
  </si>
  <si>
    <t>besoins déjà validés - DSI</t>
  </si>
  <si>
    <t>Besoins faisant partie des 1200 conseillers/formateurs AA déjà budgétés</t>
  </si>
  <si>
    <t>DG P&amp;S - liés à des situations RH (relevés par des managers)</t>
  </si>
  <si>
    <t>DG STRAT - liés à des situations RH (relevés par des managers)</t>
  </si>
  <si>
    <t>DGS - liés à des situations RH (relevés par des managers)</t>
  </si>
  <si>
    <t xml:space="preserve">AUTRES BESOINS RH </t>
  </si>
  <si>
    <t xml:space="preserve">ALLOCATION FONCTIONNELLE - FOCUS SUR LES FONCTIONS DE CONSEILLERS (détaillées par spécialité) ET FORMATEURS </t>
  </si>
  <si>
    <t>ALLOCATION FONCTIONNELLE - FOCUS SUR LES FONCTIONS DE CONSEILLERS ET FORMATEURS</t>
  </si>
  <si>
    <t>TER/DG</t>
  </si>
  <si>
    <t>FONCTION - Spécialité</t>
  </si>
  <si>
    <t>Conseiller</t>
  </si>
  <si>
    <t>Formateur</t>
  </si>
  <si>
    <t>TOTAL</t>
  </si>
  <si>
    <t>Conseiller - spécialité Entreprise</t>
  </si>
  <si>
    <t>Conseiller - spécialité PFI</t>
  </si>
  <si>
    <t>Conseiller - spécialité Socio-professionnel</t>
  </si>
  <si>
    <t>Conseiller Citoyens - Démarches administratives à distance</t>
  </si>
  <si>
    <t>Conseiller Services ouverts</t>
  </si>
  <si>
    <t>E-Conseiller</t>
  </si>
  <si>
    <t>RW</t>
  </si>
  <si>
    <t>Total DG P&amp;S</t>
  </si>
  <si>
    <t>Conseiller Aides publiqes et incitants financiers</t>
  </si>
  <si>
    <t>Conseiller Cellule de reconversion</t>
  </si>
  <si>
    <t>Total DG STRAT</t>
  </si>
  <si>
    <t>Conseiller - spécialité Sectoriel</t>
  </si>
  <si>
    <t>Conseiller Accompagnement</t>
  </si>
  <si>
    <t>Conseiller CDM et Formateurs</t>
  </si>
  <si>
    <t>Conseiller MDE</t>
  </si>
  <si>
    <t>Total HAI</t>
  </si>
  <si>
    <t>Conseiller en MDE</t>
  </si>
  <si>
    <t>Conseillers partenaires (externes)</t>
  </si>
  <si>
    <t>Total LHV</t>
  </si>
  <si>
    <t>Total LUX</t>
  </si>
  <si>
    <t>Total NABW</t>
  </si>
  <si>
    <t>Conseiller primo-arrivants *</t>
  </si>
  <si>
    <t>Conseiller pro-action *</t>
  </si>
  <si>
    <t>Total RW</t>
  </si>
  <si>
    <t>Résultats AF</t>
  </si>
  <si>
    <t>Étiquettes de colonnes</t>
  </si>
  <si>
    <t>Total Somme de ESTIMATION RH NECESSAIRES</t>
  </si>
  <si>
    <t>Étiquettes de lignes</t>
  </si>
  <si>
    <t>Somme de ESTIMATION RH NECESSAIRES</t>
  </si>
  <si>
    <t>Somme de Situation RH (30/11/2023)
Prestations</t>
  </si>
  <si>
    <t xml:space="preserve">Somme de BESOIN RH </t>
  </si>
  <si>
    <t>Localication</t>
  </si>
  <si>
    <t>FONCTION</t>
  </si>
  <si>
    <t>TER</t>
  </si>
  <si>
    <t xml:space="preserve">Assistante sociale </t>
  </si>
  <si>
    <t>Conseiller - spécialité Sectoriel (dont 44,4 en MDE)</t>
  </si>
  <si>
    <t>Conseiller - spécialité Socio-professionnel (dont 46,6 en MDE)</t>
  </si>
  <si>
    <t>Evaluateur</t>
  </si>
  <si>
    <t>Assitante sociale</t>
  </si>
  <si>
    <t>Psychologue</t>
  </si>
  <si>
    <t>Spécialités de fonctions</t>
  </si>
  <si>
    <t>Allocation fonctionnelle</t>
  </si>
  <si>
    <t xml:space="preserve">Différence </t>
  </si>
  <si>
    <t>AA - processus Accompagnement - Echelle RW</t>
  </si>
  <si>
    <t>AA - processus Accompagnement - Echelle TER</t>
  </si>
  <si>
    <t>Total général TER</t>
  </si>
  <si>
    <t>TOTAL GENERAL</t>
  </si>
  <si>
    <t>Sous-total 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</si>
</sst>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7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/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double">
        <color theme="8" tint="-0.499984740745262"/>
      </bottom>
      <diagonal/>
    </border>
    <border>
      <left style="medium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medium">
        <color theme="8" tint="-0.499984740745262"/>
      </right>
      <top/>
      <bottom style="double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/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thin">
        <color theme="4" tint="0.39997558519241921"/>
      </bottom>
      <diagonal/>
    </border>
    <border>
      <left style="medium">
        <color theme="8" tint="-0.499984740745262"/>
      </left>
      <right/>
      <top style="thin">
        <color theme="4"/>
      </top>
      <bottom style="thin">
        <color theme="4"/>
      </bottom>
      <diagonal/>
    </border>
    <border>
      <left/>
      <right style="medium">
        <color theme="8" tint="-0.499984740745262"/>
      </right>
      <top style="thin">
        <color theme="4"/>
      </top>
      <bottom style="thin">
        <color theme="4"/>
      </bottom>
      <diagonal/>
    </border>
    <border>
      <left style="medium">
        <color theme="8" tint="-0.499984740745262"/>
      </left>
      <right/>
      <top style="thin">
        <color theme="4"/>
      </top>
      <bottom style="thin">
        <color theme="8" tint="-0.499984740745262"/>
      </bottom>
      <diagonal/>
    </border>
    <border>
      <left/>
      <right/>
      <top style="thin">
        <color theme="4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4"/>
      </top>
      <bottom style="thin">
        <color theme="8" tint="-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0.39997558519241921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thin">
        <color theme="4" tint="0.39997558519241921"/>
      </top>
      <bottom style="medium">
        <color theme="8" tint="-0.499984740745262"/>
      </bottom>
      <diagonal/>
    </border>
    <border>
      <left/>
      <right/>
      <top style="thin">
        <color theme="4" tint="0.39997558519241921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4" tint="0.39997558519241921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thin">
        <color theme="4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thin">
        <color theme="4"/>
      </top>
      <bottom style="double">
        <color theme="8" tint="-0.499984740745262"/>
      </bottom>
      <diagonal/>
    </border>
    <border>
      <left/>
      <right/>
      <top style="thin">
        <color theme="4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thin">
        <color theme="4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4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thin">
        <color theme="4"/>
      </top>
      <bottom/>
      <diagonal/>
    </border>
    <border>
      <left/>
      <right style="medium">
        <color theme="8" tint="-0.499984740745262"/>
      </right>
      <top style="thin">
        <color theme="4"/>
      </top>
      <bottom/>
      <diagonal/>
    </border>
    <border>
      <left style="medium">
        <color theme="8" tint="-0.499984740745262"/>
      </left>
      <right/>
      <top/>
      <bottom style="thin">
        <color theme="4"/>
      </bottom>
      <diagonal/>
    </border>
    <border>
      <left/>
      <right style="medium">
        <color theme="8" tint="-0.499984740745262"/>
      </right>
      <top/>
      <bottom style="thin">
        <color theme="4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0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0"/>
      </bottom>
      <diagonal/>
    </border>
    <border>
      <left/>
      <right/>
      <top style="medium">
        <color theme="8" tint="-0.499984740745262"/>
      </top>
      <bottom style="medium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8" tint="-0.499984740745262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8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0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medium">
        <color theme="0"/>
      </top>
      <bottom style="double">
        <color theme="8" tint="-0.499984740745262"/>
      </bottom>
      <diagonal/>
    </border>
    <border>
      <left/>
      <right/>
      <top style="medium">
        <color theme="0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medium">
        <color theme="0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medium">
        <color theme="0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medium">
        <color theme="0"/>
      </bottom>
      <diagonal/>
    </border>
    <border>
      <left/>
      <right/>
      <top style="double">
        <color theme="8" tint="-0.499984740745262"/>
      </top>
      <bottom style="medium">
        <color theme="0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medium">
        <color theme="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0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medium">
        <color theme="0"/>
      </top>
      <bottom style="thin">
        <color theme="8" tint="-0.499984740745262"/>
      </bottom>
      <diagonal/>
    </border>
    <border>
      <left/>
      <right/>
      <top style="medium">
        <color theme="0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0"/>
      </top>
      <bottom style="thin">
        <color theme="8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4" fontId="0" fillId="0" borderId="10" xfId="0" applyNumberFormat="1" applyBorder="1"/>
    <xf numFmtId="4" fontId="0" fillId="0" borderId="0" xfId="0" applyNumberFormat="1"/>
    <xf numFmtId="4" fontId="0" fillId="0" borderId="11" xfId="0" applyNumberFormat="1" applyBorder="1"/>
    <xf numFmtId="0" fontId="0" fillId="0" borderId="12" xfId="0" applyBorder="1" applyAlignment="1">
      <alignment horizontal="left"/>
    </xf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0" fontId="0" fillId="4" borderId="0" xfId="0" applyFill="1"/>
    <xf numFmtId="0" fontId="0" fillId="2" borderId="0" xfId="0" applyFill="1" applyAlignment="1">
      <alignment horizontal="left" wrapText="1"/>
    </xf>
    <xf numFmtId="0" fontId="1" fillId="0" borderId="20" xfId="0" applyFon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1" xfId="0" applyNumberFormat="1" applyBorder="1"/>
    <xf numFmtId="0" fontId="0" fillId="0" borderId="1" xfId="0" applyBorder="1" applyAlignment="1">
      <alignment horizontal="left"/>
    </xf>
    <xf numFmtId="0" fontId="1" fillId="0" borderId="1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4" borderId="24" xfId="0" applyFont="1" applyFill="1" applyBorder="1" applyAlignment="1">
      <alignment horizontal="left" wrapText="1"/>
    </xf>
    <xf numFmtId="0" fontId="1" fillId="4" borderId="25" xfId="0" applyFont="1" applyFill="1" applyBorder="1" applyAlignment="1">
      <alignment horizontal="left" wrapText="1"/>
    </xf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4" xfId="0" applyNumberFormat="1" applyFont="1" applyBorder="1"/>
    <xf numFmtId="4" fontId="1" fillId="0" borderId="29" xfId="0" applyNumberFormat="1" applyFont="1" applyBorder="1"/>
    <xf numFmtId="4" fontId="1" fillId="0" borderId="25" xfId="0" applyNumberFormat="1" applyFont="1" applyBorder="1"/>
    <xf numFmtId="0" fontId="1" fillId="3" borderId="30" xfId="0" applyFont="1" applyFill="1" applyBorder="1" applyAlignment="1">
      <alignment horizontal="left"/>
    </xf>
    <xf numFmtId="4" fontId="1" fillId="3" borderId="31" xfId="0" applyNumberFormat="1" applyFont="1" applyFill="1" applyBorder="1"/>
    <xf numFmtId="4" fontId="1" fillId="3" borderId="32" xfId="0" applyNumberFormat="1" applyFont="1" applyFill="1" applyBorder="1"/>
    <xf numFmtId="4" fontId="1" fillId="3" borderId="33" xfId="0" applyNumberFormat="1" applyFont="1" applyFill="1" applyBorder="1"/>
    <xf numFmtId="0" fontId="1" fillId="0" borderId="34" xfId="0" applyFont="1" applyBorder="1"/>
    <xf numFmtId="0" fontId="1" fillId="4" borderId="34" xfId="0" applyFont="1" applyFill="1" applyBorder="1" applyAlignment="1">
      <alignment horizontal="left" wrapText="1"/>
    </xf>
    <xf numFmtId="0" fontId="1" fillId="4" borderId="35" xfId="0" applyFont="1" applyFill="1" applyBorder="1" applyAlignment="1">
      <alignment horizontal="left" wrapText="1"/>
    </xf>
    <xf numFmtId="4" fontId="1" fillId="0" borderId="34" xfId="0" applyNumberFormat="1" applyFont="1" applyBorder="1"/>
    <xf numFmtId="4" fontId="1" fillId="0" borderId="36" xfId="0" applyNumberFormat="1" applyFont="1" applyBorder="1"/>
    <xf numFmtId="4" fontId="1" fillId="0" borderId="35" xfId="0" applyNumberFormat="1" applyFont="1" applyBorder="1"/>
    <xf numFmtId="0" fontId="1" fillId="3" borderId="31" xfId="0" applyFont="1" applyFill="1" applyBorder="1"/>
    <xf numFmtId="0" fontId="1" fillId="3" borderId="37" xfId="0" applyFont="1" applyFill="1" applyBorder="1" applyAlignment="1">
      <alignment horizontal="left" wrapText="1"/>
    </xf>
    <xf numFmtId="0" fontId="1" fillId="3" borderId="38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0" xfId="0" applyFont="1"/>
    <xf numFmtId="0" fontId="3" fillId="4" borderId="0" xfId="0" applyFont="1" applyFill="1"/>
    <xf numFmtId="0" fontId="4" fillId="0" borderId="0" xfId="0" applyFont="1"/>
    <xf numFmtId="3" fontId="3" fillId="3" borderId="19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3" fillId="3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5" borderId="47" xfId="0" applyFont="1" applyFill="1" applyBorder="1" applyAlignment="1">
      <alignment horizontal="left"/>
    </xf>
    <xf numFmtId="1" fontId="7" fillId="5" borderId="48" xfId="0" applyNumberFormat="1" applyFont="1" applyFill="1" applyBorder="1"/>
    <xf numFmtId="1" fontId="7" fillId="5" borderId="49" xfId="0" applyNumberFormat="1" applyFont="1" applyFill="1" applyBorder="1"/>
    <xf numFmtId="1" fontId="7" fillId="5" borderId="50" xfId="0" applyNumberFormat="1" applyFont="1" applyFill="1" applyBorder="1"/>
    <xf numFmtId="1" fontId="7" fillId="0" borderId="0" xfId="0" applyNumberFormat="1" applyFont="1"/>
    <xf numFmtId="0" fontId="7" fillId="0" borderId="0" xfId="0" applyFont="1"/>
    <xf numFmtId="0" fontId="7" fillId="5" borderId="51" xfId="0" applyFont="1" applyFill="1" applyBorder="1" applyAlignment="1">
      <alignment horizontal="left"/>
    </xf>
    <xf numFmtId="1" fontId="7" fillId="5" borderId="52" xfId="0" applyNumberFormat="1" applyFont="1" applyFill="1" applyBorder="1"/>
    <xf numFmtId="1" fontId="7" fillId="5" borderId="53" xfId="0" applyNumberFormat="1" applyFont="1" applyFill="1" applyBorder="1"/>
    <xf numFmtId="1" fontId="7" fillId="5" borderId="54" xfId="0" applyNumberFormat="1" applyFont="1" applyFill="1" applyBorder="1"/>
    <xf numFmtId="0" fontId="7" fillId="5" borderId="55" xfId="0" applyFont="1" applyFill="1" applyBorder="1" applyAlignment="1">
      <alignment horizontal="left"/>
    </xf>
    <xf numFmtId="1" fontId="7" fillId="5" borderId="56" xfId="0" applyNumberFormat="1" applyFont="1" applyFill="1" applyBorder="1"/>
    <xf numFmtId="1" fontId="7" fillId="5" borderId="57" xfId="0" applyNumberFormat="1" applyFont="1" applyFill="1" applyBorder="1"/>
    <xf numFmtId="1" fontId="7" fillId="5" borderId="58" xfId="0" applyNumberFormat="1" applyFont="1" applyFill="1" applyBorder="1"/>
    <xf numFmtId="0" fontId="7" fillId="5" borderId="59" xfId="0" applyFont="1" applyFill="1" applyBorder="1" applyAlignment="1">
      <alignment horizontal="left"/>
    </xf>
    <xf numFmtId="1" fontId="7" fillId="5" borderId="60" xfId="0" applyNumberFormat="1" applyFont="1" applyFill="1" applyBorder="1"/>
    <xf numFmtId="1" fontId="7" fillId="5" borderId="61" xfId="0" applyNumberFormat="1" applyFont="1" applyFill="1" applyBorder="1"/>
    <xf numFmtId="1" fontId="7" fillId="5" borderId="62" xfId="0" applyNumberFormat="1" applyFont="1" applyFill="1" applyBorder="1"/>
    <xf numFmtId="0" fontId="7" fillId="5" borderId="63" xfId="0" applyFont="1" applyFill="1" applyBorder="1" applyAlignment="1">
      <alignment horizontal="left"/>
    </xf>
    <xf numFmtId="1" fontId="7" fillId="5" borderId="64" xfId="0" applyNumberFormat="1" applyFont="1" applyFill="1" applyBorder="1"/>
    <xf numFmtId="1" fontId="7" fillId="5" borderId="65" xfId="0" applyNumberFormat="1" applyFont="1" applyFill="1" applyBorder="1"/>
    <xf numFmtId="1" fontId="7" fillId="5" borderId="66" xfId="0" applyNumberFormat="1" applyFont="1" applyFill="1" applyBorder="1"/>
    <xf numFmtId="0" fontId="6" fillId="3" borderId="43" xfId="0" applyFont="1" applyFill="1" applyBorder="1" applyAlignment="1">
      <alignment horizontal="left"/>
    </xf>
    <xf numFmtId="1" fontId="6" fillId="3" borderId="44" xfId="0" applyNumberFormat="1" applyFont="1" applyFill="1" applyBorder="1"/>
    <xf numFmtId="1" fontId="6" fillId="3" borderId="45" xfId="0" applyNumberFormat="1" applyFont="1" applyFill="1" applyBorder="1"/>
    <xf numFmtId="1" fontId="6" fillId="3" borderId="46" xfId="0" applyNumberFormat="1" applyFont="1" applyFill="1" applyBorder="1"/>
    <xf numFmtId="0" fontId="6" fillId="3" borderId="5" xfId="0" applyFont="1" applyFill="1" applyBorder="1" applyAlignment="1">
      <alignment horizontal="left"/>
    </xf>
    <xf numFmtId="1" fontId="6" fillId="3" borderId="16" xfId="0" applyNumberFormat="1" applyFont="1" applyFill="1" applyBorder="1"/>
    <xf numFmtId="1" fontId="6" fillId="3" borderId="17" xfId="0" applyNumberFormat="1" applyFont="1" applyFill="1" applyBorder="1"/>
    <xf numFmtId="1" fontId="6" fillId="3" borderId="18" xfId="0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2" fontId="8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4" fontId="0" fillId="0" borderId="0" xfId="0" applyNumberFormat="1" applyBorder="1"/>
    <xf numFmtId="0" fontId="0" fillId="0" borderId="0" xfId="0" applyAlignment="1">
      <alignment vertical="center" wrapText="1"/>
    </xf>
    <xf numFmtId="0" fontId="2" fillId="2" borderId="0" xfId="0" applyFont="1" applyFill="1"/>
    <xf numFmtId="0" fontId="5" fillId="0" borderId="1" xfId="0" applyFont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2" fillId="0" borderId="20" xfId="0" applyFont="1" applyBorder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2" fillId="0" borderId="24" xfId="0" applyFont="1" applyBorder="1"/>
    <xf numFmtId="0" fontId="2" fillId="0" borderId="10" xfId="0" applyFont="1" applyBorder="1"/>
    <xf numFmtId="0" fontId="5" fillId="0" borderId="10" xfId="0" applyFont="1" applyBorder="1" applyAlignment="1">
      <alignment horizontal="right" wrapText="1"/>
    </xf>
    <xf numFmtId="0" fontId="2" fillId="0" borderId="34" xfId="0" applyFont="1" applyBorder="1"/>
    <xf numFmtId="0" fontId="2" fillId="3" borderId="31" xfId="0" applyFont="1" applyFill="1" applyBorder="1"/>
    <xf numFmtId="3" fontId="5" fillId="2" borderId="0" xfId="0" applyNumberFormat="1" applyFont="1" applyFill="1"/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Border="1"/>
    <xf numFmtId="3" fontId="5" fillId="0" borderId="22" xfId="0" applyNumberFormat="1" applyFont="1" applyBorder="1"/>
    <xf numFmtId="3" fontId="5" fillId="0" borderId="21" xfId="0" applyNumberFormat="1" applyFont="1" applyBorder="1"/>
    <xf numFmtId="3" fontId="5" fillId="0" borderId="10" xfId="0" applyNumberFormat="1" applyFont="1" applyBorder="1"/>
    <xf numFmtId="3" fontId="5" fillId="0" borderId="0" xfId="0" applyNumberFormat="1" applyFont="1" applyBorder="1"/>
    <xf numFmtId="3" fontId="5" fillId="0" borderId="11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0" xfId="0" applyNumberFormat="1" applyFont="1"/>
    <xf numFmtId="3" fontId="2" fillId="3" borderId="31" xfId="0" applyNumberFormat="1" applyFont="1" applyFill="1" applyBorder="1"/>
    <xf numFmtId="3" fontId="2" fillId="3" borderId="32" xfId="0" applyNumberFormat="1" applyFont="1" applyFill="1" applyBorder="1"/>
    <xf numFmtId="3" fontId="2" fillId="3" borderId="33" xfId="0" applyNumberFormat="1" applyFont="1" applyFill="1" applyBorder="1"/>
    <xf numFmtId="3" fontId="5" fillId="2" borderId="0" xfId="0" applyNumberFormat="1" applyFont="1" applyFill="1" applyAlignment="1">
      <alignment horizontal="left" wrapText="1"/>
    </xf>
    <xf numFmtId="3" fontId="2" fillId="4" borderId="20" xfId="0" applyNumberFormat="1" applyFont="1" applyFill="1" applyBorder="1"/>
    <xf numFmtId="3" fontId="2" fillId="4" borderId="22" xfId="0" applyNumberFormat="1" applyFont="1" applyFill="1" applyBorder="1"/>
    <xf numFmtId="3" fontId="2" fillId="4" borderId="21" xfId="0" applyNumberFormat="1" applyFont="1" applyFill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3" fontId="2" fillId="0" borderId="28" xfId="0" applyNumberFormat="1" applyFont="1" applyBorder="1"/>
    <xf numFmtId="3" fontId="2" fillId="0" borderId="24" xfId="0" applyNumberFormat="1" applyFont="1" applyBorder="1"/>
    <xf numFmtId="3" fontId="2" fillId="0" borderId="29" xfId="0" applyNumberFormat="1" applyFont="1" applyBorder="1"/>
    <xf numFmtId="3" fontId="2" fillId="0" borderId="25" xfId="0" applyNumberFormat="1" applyFont="1" applyBorder="1"/>
    <xf numFmtId="3" fontId="2" fillId="0" borderId="10" xfId="0" applyNumberFormat="1" applyFont="1" applyBorder="1"/>
    <xf numFmtId="3" fontId="2" fillId="0" borderId="0" xfId="0" applyNumberFormat="1" applyFont="1" applyBorder="1"/>
    <xf numFmtId="3" fontId="2" fillId="0" borderId="11" xfId="0" applyNumberFormat="1" applyFont="1" applyBorder="1"/>
    <xf numFmtId="3" fontId="2" fillId="0" borderId="34" xfId="0" applyNumberFormat="1" applyFont="1" applyBorder="1"/>
    <xf numFmtId="3" fontId="2" fillId="0" borderId="36" xfId="0" applyNumberFormat="1" applyFont="1" applyBorder="1"/>
    <xf numFmtId="3" fontId="2" fillId="0" borderId="35" xfId="0" applyNumberFormat="1" applyFont="1" applyBorder="1"/>
    <xf numFmtId="0" fontId="2" fillId="3" borderId="20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right"/>
    </xf>
    <xf numFmtId="3" fontId="0" fillId="4" borderId="73" xfId="0" applyNumberFormat="1" applyFill="1" applyBorder="1"/>
    <xf numFmtId="3" fontId="0" fillId="4" borderId="74" xfId="0" applyNumberFormat="1" applyFill="1" applyBorder="1"/>
    <xf numFmtId="3" fontId="0" fillId="4" borderId="75" xfId="0" applyNumberFormat="1" applyFill="1" applyBorder="1"/>
    <xf numFmtId="0" fontId="1" fillId="6" borderId="82" xfId="0" applyFont="1" applyFill="1" applyBorder="1"/>
    <xf numFmtId="0" fontId="1" fillId="6" borderId="83" xfId="0" applyFont="1" applyFill="1" applyBorder="1"/>
    <xf numFmtId="0" fontId="1" fillId="6" borderId="84" xfId="0" applyFont="1" applyFill="1" applyBorder="1"/>
    <xf numFmtId="0" fontId="0" fillId="4" borderId="67" xfId="0" applyFill="1" applyBorder="1"/>
    <xf numFmtId="3" fontId="1" fillId="0" borderId="89" xfId="0" applyNumberFormat="1" applyFont="1" applyFill="1" applyBorder="1"/>
    <xf numFmtId="3" fontId="0" fillId="0" borderId="89" xfId="0" applyNumberFormat="1" applyBorder="1" applyAlignment="1">
      <alignment vertical="center" wrapText="1"/>
    </xf>
    <xf numFmtId="3" fontId="0" fillId="0" borderId="89" xfId="0" applyNumberFormat="1" applyFill="1" applyBorder="1"/>
    <xf numFmtId="0" fontId="0" fillId="4" borderId="0" xfId="0" applyFill="1" applyBorder="1"/>
    <xf numFmtId="3" fontId="0" fillId="4" borderId="0" xfId="0" applyNumberFormat="1" applyFill="1" applyBorder="1"/>
    <xf numFmtId="0" fontId="1" fillId="4" borderId="0" xfId="0" applyFont="1" applyFill="1" applyBorder="1"/>
    <xf numFmtId="0" fontId="0" fillId="4" borderId="92" xfId="0" applyFill="1" applyBorder="1"/>
    <xf numFmtId="3" fontId="0" fillId="4" borderId="93" xfId="0" applyNumberFormat="1" applyFill="1" applyBorder="1"/>
    <xf numFmtId="3" fontId="0" fillId="4" borderId="94" xfId="0" applyNumberFormat="1" applyFill="1" applyBorder="1"/>
    <xf numFmtId="0" fontId="0" fillId="4" borderId="95" xfId="0" applyFill="1" applyBorder="1"/>
    <xf numFmtId="3" fontId="0" fillId="4" borderId="96" xfId="0" applyNumberFormat="1" applyFill="1" applyBorder="1"/>
    <xf numFmtId="3" fontId="0" fillId="4" borderId="97" xfId="0" applyNumberFormat="1" applyFill="1" applyBorder="1"/>
    <xf numFmtId="0" fontId="0" fillId="4" borderId="98" xfId="0" applyFill="1" applyBorder="1"/>
    <xf numFmtId="3" fontId="0" fillId="4" borderId="99" xfId="0" applyNumberFormat="1" applyFill="1" applyBorder="1"/>
    <xf numFmtId="3" fontId="0" fillId="4" borderId="100" xfId="0" applyNumberFormat="1" applyFill="1" applyBorder="1"/>
    <xf numFmtId="0" fontId="0" fillId="4" borderId="88" xfId="0" applyFill="1" applyBorder="1"/>
    <xf numFmtId="0" fontId="0" fillId="4" borderId="101" xfId="0" applyFill="1" applyBorder="1"/>
    <xf numFmtId="0" fontId="0" fillId="4" borderId="102" xfId="0" applyFill="1" applyBorder="1"/>
    <xf numFmtId="0" fontId="0" fillId="4" borderId="103" xfId="0" applyFill="1" applyBorder="1"/>
    <xf numFmtId="4" fontId="0" fillId="0" borderId="85" xfId="0" applyNumberFormat="1" applyBorder="1" applyAlignment="1">
      <alignment vertical="center" wrapText="1"/>
    </xf>
    <xf numFmtId="4" fontId="0" fillId="0" borderId="86" xfId="0" applyNumberFormat="1" applyBorder="1" applyAlignment="1">
      <alignment vertical="center" wrapText="1"/>
    </xf>
    <xf numFmtId="4" fontId="0" fillId="0" borderId="104" xfId="0" applyNumberFormat="1" applyBorder="1" applyAlignment="1">
      <alignment vertical="center" wrapText="1"/>
    </xf>
    <xf numFmtId="3" fontId="0" fillId="4" borderId="92" xfId="0" applyNumberFormat="1" applyFill="1" applyBorder="1"/>
    <xf numFmtId="3" fontId="0" fillId="4" borderId="95" xfId="0" applyNumberFormat="1" applyFill="1" applyBorder="1"/>
    <xf numFmtId="3" fontId="0" fillId="4" borderId="98" xfId="0" applyNumberFormat="1" applyFill="1" applyBorder="1"/>
    <xf numFmtId="0" fontId="1" fillId="6" borderId="76" xfId="0" applyFont="1" applyFill="1" applyBorder="1"/>
    <xf numFmtId="3" fontId="1" fillId="0" borderId="105" xfId="0" applyNumberFormat="1" applyFont="1" applyFill="1" applyBorder="1"/>
    <xf numFmtId="3" fontId="0" fillId="0" borderId="106" xfId="0" applyNumberFormat="1" applyBorder="1" applyAlignment="1">
      <alignment vertical="center" wrapText="1"/>
    </xf>
    <xf numFmtId="3" fontId="0" fillId="0" borderId="106" xfId="0" applyNumberFormat="1" applyFill="1" applyBorder="1"/>
    <xf numFmtId="0" fontId="1" fillId="6" borderId="77" xfId="0" applyFont="1" applyFill="1" applyBorder="1"/>
    <xf numFmtId="3" fontId="1" fillId="6" borderId="77" xfId="0" applyNumberFormat="1" applyFont="1" applyFill="1" applyBorder="1"/>
    <xf numFmtId="3" fontId="1" fillId="6" borderId="78" xfId="0" applyNumberFormat="1" applyFont="1" applyFill="1" applyBorder="1"/>
    <xf numFmtId="0" fontId="0" fillId="7" borderId="79" xfId="0" applyFont="1" applyFill="1" applyBorder="1"/>
    <xf numFmtId="0" fontId="0" fillId="7" borderId="80" xfId="0" applyFont="1" applyFill="1" applyBorder="1"/>
    <xf numFmtId="3" fontId="0" fillId="7" borderId="79" xfId="0" applyNumberFormat="1" applyFont="1" applyFill="1" applyBorder="1"/>
    <xf numFmtId="3" fontId="0" fillId="7" borderId="80" xfId="0" applyNumberFormat="1" applyFont="1" applyFill="1" applyBorder="1"/>
    <xf numFmtId="3" fontId="0" fillId="7" borderId="81" xfId="0" applyNumberFormat="1" applyFont="1" applyFill="1" applyBorder="1"/>
    <xf numFmtId="0" fontId="1" fillId="7" borderId="82" xfId="0" applyFont="1" applyFill="1" applyBorder="1"/>
    <xf numFmtId="0" fontId="0" fillId="7" borderId="83" xfId="0" applyFill="1" applyBorder="1"/>
    <xf numFmtId="4" fontId="0" fillId="7" borderId="83" xfId="0" applyNumberFormat="1" applyFill="1" applyBorder="1"/>
    <xf numFmtId="4" fontId="0" fillId="7" borderId="84" xfId="0" applyNumberFormat="1" applyFill="1" applyBorder="1"/>
    <xf numFmtId="3" fontId="1" fillId="7" borderId="70" xfId="0" applyNumberFormat="1" applyFont="1" applyFill="1" applyBorder="1"/>
    <xf numFmtId="3" fontId="1" fillId="7" borderId="71" xfId="0" applyNumberFormat="1" applyFont="1" applyFill="1" applyBorder="1"/>
    <xf numFmtId="3" fontId="1" fillId="7" borderId="72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1" fillId="0" borderId="90" xfId="0" applyNumberFormat="1" applyFont="1" applyFill="1" applyBorder="1" applyAlignment="1"/>
    <xf numFmtId="0" fontId="0" fillId="0" borderId="73" xfId="0" applyBorder="1" applyAlignment="1"/>
    <xf numFmtId="0" fontId="0" fillId="0" borderId="91" xfId="0" applyBorder="1" applyAlignment="1"/>
    <xf numFmtId="0" fontId="0" fillId="0" borderId="6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4" fontId="1" fillId="0" borderId="82" xfId="0" applyNumberFormat="1" applyFont="1" applyBorder="1" applyAlignment="1">
      <alignment horizontal="center"/>
    </xf>
    <xf numFmtId="4" fontId="1" fillId="0" borderId="83" xfId="0" applyNumberFormat="1" applyFont="1" applyBorder="1" applyAlignment="1">
      <alignment horizontal="center"/>
    </xf>
    <xf numFmtId="4" fontId="1" fillId="0" borderId="8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bnvktt_forem_be/Documents/C_2022%2005%2016/2023/AF/FINAL/Outil/OUTIL%20-F/AF%20-%20Outi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NVISSUTO Katia" refreshedDate="45364.653346643521" createdVersion="8" refreshedVersion="8" minRefreshableVersion="3" recordCount="490" xr:uid="{90C55A11-ED7A-41A0-B3EE-95516C6B5749}">
  <cacheSource type="worksheet">
    <worksheetSource ref="A1:M491" sheet="AF - OUTIL ANNEXE 3" r:id="rId2"/>
  </cacheSource>
  <cacheFields count="13">
    <cacheField name="Localication (TER/SC)" numFmtId="164">
      <sharedItems/>
    </cacheField>
    <cacheField name="TER/DG" numFmtId="164">
      <sharedItems count="9">
        <s v="RW"/>
        <s v="HAI"/>
        <s v="LHV"/>
        <s v="LUX"/>
        <s v="NABW"/>
        <s v="DG P&amp;S"/>
        <s v="DG STRAT"/>
        <s v="DGS"/>
        <s v="SAG"/>
      </sharedItems>
    </cacheField>
    <cacheField name="DIR - Echelle RW" numFmtId="164">
      <sharedItems count="49">
        <s v="Direction Accompagnement - équipes sectorielles et socio-pro - TER"/>
        <s v="Direction Services ouverts (CEFO) - TER"/>
        <s v="Direction Services ouverts (SCLI) - TER"/>
        <s v="Services ouverts (transverse CEFO/SCLI) - TER"/>
        <s v="Service Relations avec les opérateurs - TER"/>
        <s v="Direction Formation et compétences - TER"/>
        <s v="Support - TER"/>
        <s v="Appui à la DG Produits &amp; Services - Siège"/>
        <s v="Département Transformation digitale - Siège"/>
        <s v="Département Accompagnement &amp; Services ouverts - Siège "/>
        <s v="Direction Accompagnement SC - Siège"/>
        <s v="Direction Services Ouverts - Siège"/>
        <s v="Département Formation &amp; Services aux entreprises - Siège "/>
        <s v="Direction Entreprise  - Siège"/>
        <s v="Direction Formation et Compétence  - Siège"/>
        <s v="Département Marketing et Canaux à distanceg  - Siège"/>
        <s v="Direction Canaux numérique - Siège"/>
        <s v="Direction Centres de contact - Siège"/>
        <s v="Direction Centres de contact hors E Conseil - Siège"/>
        <s v="Direction Centres de contact : E Conseil - Siège"/>
        <s v="Direction Partenariats opérationnels/Wallonie Compétence d’Avenir - Siège"/>
        <s v="Direction Digital learning - Siège"/>
        <s v="Appui à la DG STRAT - Siège"/>
        <s v="Direction Dispositifs partenariaux"/>
        <s v="Département SGD Aides &amp; Incitants - Siège"/>
        <s v="Direction Veille et prospective (AMEF) - Siège"/>
        <s v="Direction Relations internationales et institutionnelles - Siège"/>
        <s v="Direction Relations partenaires/opérateurs - Siège"/>
        <s v="Appui à la DG Support - Siège"/>
        <s v="Cellule Organisations syndicales - Siège"/>
        <s v="Direction Gestion des risques - Siège"/>
        <s v="Direction Gestion immobilière - Siège"/>
        <s v="Direction Logistique et achats  - Siège"/>
        <s v="Direction Logistique et achats : Gestion documentaire - Siège"/>
        <s v="Département Ressources financières - Siège"/>
        <s v="RH - Département Développement de l'organisation et des RH  - Siège"/>
        <s v="RH - Direction Recrutement &amp; Orientation RH - Siège"/>
        <s v="RH - Direction Académie - Siège"/>
        <s v="Appui à l'Administration générale - Siège"/>
        <s v="Appui à l'Administration générale adjointe - Siège"/>
        <s v="SGD Contrôle de la disponibilité - Coordination Interrégionale - Siège"/>
        <s v="SGD Contrôle de la disponibilité - Equipe SC  - Siège"/>
        <s v="Département des Affaires juridiques - Siège"/>
        <s v="SGD Instances Bassin EFE"/>
        <s v="Departement des Systèmes d'information  - Siège"/>
        <s v="Département Communication - Siège"/>
        <s v="Direction Audit interne - Siège"/>
        <s v="Direction SIPP - Siège"/>
        <s v="Département Appui au pilotage - Siège"/>
      </sharedItems>
    </cacheField>
    <cacheField name="DIRECTION - TER" numFmtId="164">
      <sharedItems count="71">
        <s v="Direction Accompagnement - équipes sectorielles et socio-pro - RW"/>
        <s v="Direction Accompagnement - équipes sectorielles et socio-pro - HAI"/>
        <s v="Direction Services ouverts (CEFO) - HAI"/>
        <s v="Direction Services ouverts (SCLI) - HAI"/>
        <s v="Services ouverts (transverse CEFO/SCLI) - HAI"/>
        <s v="Service Relations avec les opérateurs - HAI"/>
        <s v="Direction Formation et compétences - HAI"/>
        <s v="Direction Accompagnement - équipes sectorielles et socio-pro - LHVS"/>
        <s v="Direction Services ouverts (CEFO) - LHVS"/>
        <s v="Direction Services ouverts (SCLI) - LHVS"/>
        <s v="Services ouverts (transverse CEFO/SCLI) - LHVS"/>
        <s v="Service Relations avec les opérateurs - LHVS"/>
        <s v="Direction Formation et compétences - LHVS"/>
        <s v="Direction Accompagnement - équipes sectorielles et socio-pro - LUX"/>
        <s v="Direction Services ouverts (CEFO) - LUX"/>
        <s v="Direction Services ouverts (SCLI) - LUX"/>
        <s v="Services ouverts (transverse CEFO/SCLI) - LUX"/>
        <s v="Service Relations avec les opérateurs - LUX"/>
        <s v="Direction Formation et compétences - LUX"/>
        <s v="Direction Accompagnement - équipes sectorielles et socio-pro - NABW"/>
        <s v="Direction Services ouverts (CEFO) - NABW"/>
        <s v="Direction Services ouverts (SCLI) - NABW"/>
        <s v="Services ouverts (transverse CEFO/SCLI) - NABW"/>
        <s v="Service Relations avec les opérateurs - NABW"/>
        <s v="Direction Formation et compétences - NABW"/>
        <s v="Support LHV"/>
        <s v="Support HAI"/>
        <s v="Support NABW"/>
        <s v="Support LUX"/>
        <s v="Appui à la DG Produits &amp; Services - Siège"/>
        <s v="Département Transformation digitale - Siège"/>
        <s v="Département Accompagnement &amp; Services ouverts - Siège "/>
        <s v="Direction Accompagnement SC - Siège"/>
        <s v="Direction Services Ouverts - Siège"/>
        <s v="Département Formation &amp; Services aux entreprises - Siège "/>
        <s v="Direction Entreprise  - Siège"/>
        <s v="Direction Formation et Compétence  - Siège"/>
        <s v="Département Marketing et Canaux à distanceg  - Siège"/>
        <s v="Direction Canaux numérique - Siège"/>
        <s v="Direction Centres de contact - Siège"/>
        <s v="Direction Centres de contact hors E Conseil - Siège"/>
        <s v="Direction Centres de contact : E Conseil - Siège"/>
        <s v="Direction Partenariats opérationnels/Wallonie Compétence d’Avenir - Siège"/>
        <s v="Direction Digital learning - Siège"/>
        <s v="Appui à la DG STRAT - Siège"/>
        <s v="Direction Dispositifs partenariaux"/>
        <s v="Département SGD Aides &amp; Incitants - Siège"/>
        <s v="Direction Veille et prospective (AMEF) - Siège"/>
        <s v="Direction Relations internationales et institutionnelles - Siège"/>
        <s v="Direction Relations partenaires/opérateurs - Siège"/>
        <s v="Appui à la DG Support - Siège"/>
        <s v="Cellule Organisations syndicales - Siège"/>
        <s v="Direction Gestion des risques - Siège"/>
        <s v="Direction Gestion immobilière - Siège"/>
        <s v="Direction Logistique et achats  - Siège"/>
        <s v="Direction Logistique et achats : Gestion documentaire - Siège"/>
        <s v="Département Ressources financières - Siège"/>
        <s v="RH - Département Développement de l'organisation et des RH  - Siège"/>
        <s v="RH - Direction Recrutement &amp; Orientation RH - Siège"/>
        <s v="RH - Direction Académie - Siège"/>
        <s v="Appui à l'Administration générale - Siège"/>
        <s v="Appui à l'Administration générale adjointe - Siège"/>
        <s v="SGD Contrôle de la disponibilité - Coordination Interrégionale - Siège"/>
        <s v="SGD Contrôle de la disponibilité - Equipe SC  - Siège"/>
        <s v="Département des Affaires juridiques - Siège"/>
        <s v="SGD Instances Bassin EFE"/>
        <s v="Departement des Systèmes d'information  - Siège"/>
        <s v="Département Communication - Siège"/>
        <s v="Direction Audit interne - Siège"/>
        <s v="Direction SIPP - Siège"/>
        <s v="Département Appui au pilotage - Siège"/>
      </sharedItems>
    </cacheField>
    <cacheField name="SERVICE" numFmtId="164">
      <sharedItems containsBlank="1"/>
    </cacheField>
    <cacheField name="FONCTION" numFmtId="0">
      <sharedItems/>
    </cacheField>
    <cacheField name="Famille de fonction" numFmtId="0">
      <sharedItems/>
    </cacheField>
    <cacheField name="Groupe de fonction" numFmtId="0">
      <sharedItems/>
    </cacheField>
    <cacheField name="CLASSIFICATION" numFmtId="0">
      <sharedItems count="6">
        <s v="METIERS"/>
        <s v="SUPPORT DE PRODUCTION"/>
        <s v="EXPERTISE DE PRODUCTION"/>
        <s v="SUPPORT"/>
        <s v="ENCADREMENT"/>
        <s v="EXPERTISE SUPPORT"/>
      </sharedItems>
    </cacheField>
    <cacheField name="ESTIMATION RH NECESSAIRES" numFmtId="0">
      <sharedItems containsString="0" containsBlank="1" containsNumber="1" minValue="0" maxValue="246"/>
    </cacheField>
    <cacheField name="Situation RH (30/11/2023)_x000a_Prestations" numFmtId="0">
      <sharedItems containsString="0" containsBlank="1" containsNumber="1" minValue="0" maxValue="209.03000000000011"/>
    </cacheField>
    <cacheField name="BESOIN RH " numFmtId="0">
      <sharedItems containsString="0" containsBlank="1" containsNumber="1" minValue="-9.3500000000000014" maxValue="36.969999999999885"/>
    </cacheField>
    <cacheField name="Conseillers partenaires (externes)" numFmtId="0">
      <sharedItems containsString="0" containsBlank="1" containsNumber="1" minValue="18.350000000000001" maxValue="35.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0">
  <r>
    <s v="TER"/>
    <x v="0"/>
    <x v="0"/>
    <x v="0"/>
    <m/>
    <s v="Conseiller pro-action"/>
    <s v="Métier"/>
    <s v="Production"/>
    <x v="0"/>
    <n v="4.2"/>
    <m/>
    <n v="4.2"/>
    <m/>
  </r>
  <r>
    <s v="TER"/>
    <x v="0"/>
    <x v="0"/>
    <x v="0"/>
    <m/>
    <s v="Conseiller primo-arrivants"/>
    <s v="Métier"/>
    <s v="Production"/>
    <x v="0"/>
    <n v="16.399999999999999"/>
    <n v="19.399999999999999"/>
    <n v="-3"/>
    <m/>
  </r>
  <r>
    <s v="TER"/>
    <x v="1"/>
    <x v="0"/>
    <x v="1"/>
    <m/>
    <s v="Assistant - spécialité Usagers et MdE"/>
    <s v="Technico-administratif"/>
    <s v="Production"/>
    <x v="1"/>
    <n v="77.800000000000011"/>
    <n v="62.2"/>
    <n v="15.600000000000009"/>
    <m/>
  </r>
  <r>
    <s v="TER"/>
    <x v="1"/>
    <x v="0"/>
    <x v="1"/>
    <m/>
    <s v="Assistant - spécialité Entreprise (hors équipe SC)"/>
    <s v="Technico-administratif"/>
    <s v="Production"/>
    <x v="1"/>
    <m/>
    <m/>
    <n v="0"/>
    <m/>
  </r>
  <r>
    <s v="TER"/>
    <x v="1"/>
    <x v="0"/>
    <x v="1"/>
    <m/>
    <s v="Assistant - spécialité PFI"/>
    <s v="Technico-administratif"/>
    <s v="Production"/>
    <x v="1"/>
    <m/>
    <m/>
    <n v="0"/>
    <m/>
  </r>
  <r>
    <s v="TER"/>
    <x v="1"/>
    <x v="0"/>
    <x v="1"/>
    <m/>
    <s v="Conseiller - spécialité Socio-professionnel"/>
    <s v="Métier"/>
    <s v="Production"/>
    <x v="0"/>
    <n v="133.80000000000001"/>
    <n v="125.94999999999992"/>
    <n v="7.8500000000000938"/>
    <m/>
  </r>
  <r>
    <s v="TER"/>
    <x v="1"/>
    <x v="0"/>
    <x v="1"/>
    <m/>
    <s v="Conseiller - spécialité Sectoriel"/>
    <s v="Métier"/>
    <s v="Production"/>
    <x v="0"/>
    <n v="108.5"/>
    <n v="98.579999999999941"/>
    <n v="9.9200000000000585"/>
    <m/>
  </r>
  <r>
    <s v="TER"/>
    <x v="1"/>
    <x v="0"/>
    <x v="1"/>
    <m/>
    <s v="Conseiller Accompagnement"/>
    <s v="Métier"/>
    <s v="Production"/>
    <x v="0"/>
    <n v="0"/>
    <m/>
    <n v="0"/>
    <m/>
  </r>
  <r>
    <s v="TER"/>
    <x v="1"/>
    <x v="0"/>
    <x v="1"/>
    <m/>
    <s v="Conseiller MDE"/>
    <s v="Métier"/>
    <s v="Production"/>
    <x v="0"/>
    <n v="0"/>
    <m/>
    <n v="0"/>
    <m/>
  </r>
  <r>
    <s v="TER"/>
    <x v="1"/>
    <x v="0"/>
    <x v="1"/>
    <m/>
    <s v="Conseiller Services ouverts"/>
    <s v="Métier"/>
    <s v="Production"/>
    <x v="0"/>
    <n v="0"/>
    <m/>
    <n v="0"/>
    <m/>
  </r>
  <r>
    <s v="TER"/>
    <x v="1"/>
    <x v="0"/>
    <x v="1"/>
    <m/>
    <s v="Assistante sociale "/>
    <s v="Métier"/>
    <s v="Production"/>
    <x v="0"/>
    <n v="16.249499999999998"/>
    <n v="17.650000000000002"/>
    <n v="-1.4005000000000045"/>
    <m/>
  </r>
  <r>
    <s v="TER"/>
    <x v="1"/>
    <x v="0"/>
    <x v="1"/>
    <m/>
    <s v="Conseiller - spécialité Entreprise"/>
    <s v="Métier"/>
    <s v="Production"/>
    <x v="0"/>
    <n v="67.400000000000006"/>
    <n v="63.999999999999957"/>
    <n v="3.4000000000000483"/>
    <m/>
  </r>
  <r>
    <s v="TER"/>
    <x v="1"/>
    <x v="0"/>
    <x v="1"/>
    <m/>
    <s v="Conseiller - spécialité PFI"/>
    <s v="Métier"/>
    <s v="Production"/>
    <x v="0"/>
    <n v="19.2"/>
    <n v="18.98"/>
    <n v="0.21999999999999886"/>
    <m/>
  </r>
  <r>
    <s v="TER"/>
    <x v="1"/>
    <x v="0"/>
    <x v="1"/>
    <m/>
    <s v="Conseiller Cellule de reconversion"/>
    <s v="Métier"/>
    <s v="Production"/>
    <x v="0"/>
    <n v="22.14"/>
    <n v="16.600000000000001"/>
    <n v="5.5399999999999991"/>
    <m/>
  </r>
  <r>
    <s v="TER"/>
    <x v="1"/>
    <x v="0"/>
    <x v="1"/>
    <m/>
    <s v="Expert"/>
    <s v="Expertise"/>
    <s v="Production"/>
    <x v="2"/>
    <n v="0.8"/>
    <n v="0.8"/>
    <n v="0"/>
    <m/>
  </r>
  <r>
    <s v="TER"/>
    <x v="1"/>
    <x v="0"/>
    <x v="1"/>
    <m/>
    <s v="Assistant de direction"/>
    <s v="Technico-administratif"/>
    <s v="Support"/>
    <x v="3"/>
    <n v="1.6"/>
    <n v="2.6"/>
    <n v="-1"/>
    <m/>
  </r>
  <r>
    <s v="TER"/>
    <x v="1"/>
    <x v="0"/>
    <x v="1"/>
    <m/>
    <s v="Directeur"/>
    <s v="Encadrement"/>
    <s v="Management"/>
    <x v="4"/>
    <n v="4"/>
    <n v="3.8"/>
    <n v="0.20000000000000018"/>
    <m/>
  </r>
  <r>
    <s v="TER"/>
    <x v="1"/>
    <x v="0"/>
    <x v="1"/>
    <m/>
    <s v="Responsable de service"/>
    <s v="Encadrement"/>
    <s v="Management"/>
    <x v="4"/>
    <n v="8"/>
    <n v="5.8"/>
    <n v="2.2000000000000002"/>
    <m/>
  </r>
  <r>
    <s v="TER"/>
    <x v="1"/>
    <x v="0"/>
    <x v="1"/>
    <m/>
    <s v="Responsable d'équipe"/>
    <s v="Encadrement"/>
    <s v="Management"/>
    <x v="4"/>
    <n v="45"/>
    <n v="41.15"/>
    <n v="3.8500000000000014"/>
    <m/>
  </r>
  <r>
    <s v="TER"/>
    <x v="1"/>
    <x v="1"/>
    <x v="2"/>
    <m/>
    <s v="Assistant TER"/>
    <s v="Technico-administratif"/>
    <s v="Production"/>
    <x v="1"/>
    <n v="5.1429999999999998"/>
    <n v="3.5700000000000003"/>
    <n v="1.5729999999999995"/>
    <m/>
  </r>
  <r>
    <s v="TER"/>
    <x v="1"/>
    <x v="1"/>
    <x v="2"/>
    <m/>
    <s v="Conseillers partenaires (externes)"/>
    <s v="Métier"/>
    <s v="Production"/>
    <x v="0"/>
    <n v="0"/>
    <m/>
    <n v="0"/>
    <n v="35.85"/>
  </r>
  <r>
    <s v="TER"/>
    <x v="1"/>
    <x v="1"/>
    <x v="2"/>
    <m/>
    <s v="Conseiller CDM et Formateurs"/>
    <s v="Métier"/>
    <s v="Production"/>
    <x v="0"/>
    <n v="10.4"/>
    <n v="5.6"/>
    <n v="4.8000000000000007"/>
    <m/>
  </r>
  <r>
    <s v="TER"/>
    <x v="1"/>
    <x v="1"/>
    <x v="2"/>
    <m/>
    <s v="Conseiller Services ouverts"/>
    <s v="Métier"/>
    <s v="Production"/>
    <x v="0"/>
    <n v="0"/>
    <m/>
    <n v="0"/>
    <m/>
  </r>
  <r>
    <s v="TER"/>
    <x v="1"/>
    <x v="1"/>
    <x v="2"/>
    <m/>
    <s v="Formateur"/>
    <s v="Métier"/>
    <s v="Production"/>
    <x v="0"/>
    <n v="0"/>
    <n v="5.8"/>
    <n v="-5.8"/>
    <m/>
  </r>
  <r>
    <s v="TER"/>
    <x v="1"/>
    <x v="1"/>
    <x v="2"/>
    <m/>
    <s v="Responsable de service"/>
    <s v="Encadrement"/>
    <s v="Management"/>
    <x v="4"/>
    <n v="1"/>
    <m/>
    <n v="1"/>
    <m/>
  </r>
  <r>
    <s v="TER"/>
    <x v="1"/>
    <x v="1"/>
    <x v="2"/>
    <m/>
    <s v="Responsable d'équipe"/>
    <s v="Encadrement"/>
    <s v="Management"/>
    <x v="4"/>
    <n v="3"/>
    <n v="3.7"/>
    <n v="-0.70000000000000018"/>
    <m/>
  </r>
  <r>
    <s v="TER"/>
    <x v="1"/>
    <x v="2"/>
    <x v="3"/>
    <m/>
    <s v="Analyste"/>
    <s v="Expertise"/>
    <s v="Production"/>
    <x v="2"/>
    <n v="1"/>
    <m/>
    <n v="1"/>
    <m/>
  </r>
  <r>
    <s v="TER"/>
    <x v="1"/>
    <x v="2"/>
    <x v="3"/>
    <m/>
    <s v="Assistant TER"/>
    <s v="Technico-administratif"/>
    <s v="Production"/>
    <x v="1"/>
    <n v="46.787610256410261"/>
    <n v="46.339999999999989"/>
    <n v="0.44761025641027175"/>
    <m/>
  </r>
  <r>
    <s v="TER"/>
    <x v="1"/>
    <x v="2"/>
    <x v="3"/>
    <m/>
    <s v="Conseiller Accompagnement"/>
    <s v="Métier"/>
    <s v="Production"/>
    <x v="0"/>
    <n v="0"/>
    <m/>
    <n v="0"/>
    <m/>
  </r>
  <r>
    <s v="TER"/>
    <x v="1"/>
    <x v="2"/>
    <x v="3"/>
    <m/>
    <s v="Conseiller Services ouverts"/>
    <s v="Métier"/>
    <s v="Production"/>
    <x v="0"/>
    <n v="65.971919999999997"/>
    <n v="65.039999999999964"/>
    <n v="0.93192000000003361"/>
    <m/>
  </r>
  <r>
    <s v="TER"/>
    <x v="1"/>
    <x v="2"/>
    <x v="3"/>
    <m/>
    <s v="Expert"/>
    <s v="Expertise"/>
    <s v="Production"/>
    <x v="2"/>
    <n v="4.0999999999999996"/>
    <n v="2.0700000000000003"/>
    <n v="2.0299999999999994"/>
    <m/>
  </r>
  <r>
    <s v="TER"/>
    <x v="1"/>
    <x v="2"/>
    <x v="3"/>
    <m/>
    <s v="Formateur"/>
    <s v="Métier"/>
    <s v="Production"/>
    <x v="0"/>
    <n v="32.289401709401709"/>
    <n v="20.62"/>
    <n v="11.669401709401708"/>
    <m/>
  </r>
  <r>
    <s v="TER"/>
    <x v="1"/>
    <x v="2"/>
    <x v="3"/>
    <m/>
    <s v="Responsable de service"/>
    <s v="Encadrement"/>
    <s v="Management"/>
    <x v="4"/>
    <n v="3"/>
    <n v="3"/>
    <n v="0"/>
    <m/>
  </r>
  <r>
    <s v="TER"/>
    <x v="1"/>
    <x v="2"/>
    <x v="3"/>
    <m/>
    <s v="Responsable d'équipe"/>
    <s v="Encadrement"/>
    <s v="Management"/>
    <x v="4"/>
    <n v="15"/>
    <n v="14.46"/>
    <n v="0.53999999999999915"/>
    <m/>
  </r>
  <r>
    <s v="TER"/>
    <x v="1"/>
    <x v="3"/>
    <x v="4"/>
    <m/>
    <s v="Assistant de direction"/>
    <s v="Technico-administratif"/>
    <s v="Support"/>
    <x v="3"/>
    <n v="1"/>
    <n v="0.9"/>
    <n v="9.9999999999999978E-2"/>
    <m/>
  </r>
  <r>
    <s v="TER"/>
    <x v="1"/>
    <x v="3"/>
    <x v="4"/>
    <m/>
    <s v="Analyste"/>
    <s v="Expertise"/>
    <s v="Production"/>
    <x v="2"/>
    <n v="0"/>
    <n v="1"/>
    <n v="-1"/>
    <m/>
  </r>
  <r>
    <s v="TER"/>
    <x v="1"/>
    <x v="3"/>
    <x v="4"/>
    <m/>
    <s v="Directeur"/>
    <s v="Encadrement"/>
    <s v="Management"/>
    <x v="4"/>
    <n v="1"/>
    <n v="1"/>
    <n v="0"/>
    <m/>
  </r>
  <r>
    <s v="TER"/>
    <x v="1"/>
    <x v="4"/>
    <x v="5"/>
    <m/>
    <s v="Assistant TER"/>
    <s v="Technico-administratif"/>
    <s v="Production"/>
    <x v="1"/>
    <n v="20.43"/>
    <n v="15.600000000000001"/>
    <n v="4.8299999999999983"/>
    <m/>
  </r>
  <r>
    <s v="TER"/>
    <x v="1"/>
    <x v="4"/>
    <x v="5"/>
    <m/>
    <s v="Chargé(e) de relations"/>
    <s v="Métier"/>
    <s v="Production"/>
    <x v="0"/>
    <n v="16.899999999999999"/>
    <n v="10.38"/>
    <n v="6.5199999999999978"/>
    <m/>
  </r>
  <r>
    <s v="TER"/>
    <x v="1"/>
    <x v="4"/>
    <x v="5"/>
    <m/>
    <s v="Assistant de direction"/>
    <s v="Technico-administratif"/>
    <s v="Support"/>
    <x v="3"/>
    <n v="1"/>
    <n v="1"/>
    <n v="0"/>
    <m/>
  </r>
  <r>
    <s v="TER"/>
    <x v="1"/>
    <x v="4"/>
    <x v="5"/>
    <m/>
    <s v="Directeur"/>
    <s v="Encadrement"/>
    <s v="Management"/>
    <x v="4"/>
    <n v="1"/>
    <n v="0.5"/>
    <n v="0.5"/>
    <m/>
  </r>
  <r>
    <s v="TER"/>
    <x v="1"/>
    <x v="4"/>
    <x v="5"/>
    <m/>
    <s v="Responsable de service"/>
    <s v="Encadrement"/>
    <s v="Management"/>
    <x v="4"/>
    <n v="3"/>
    <n v="2"/>
    <n v="1"/>
    <m/>
  </r>
  <r>
    <s v="TER"/>
    <x v="1"/>
    <x v="5"/>
    <x v="6"/>
    <m/>
    <s v="Assistant TER"/>
    <s v="Technico-administratif"/>
    <s v="Production"/>
    <x v="1"/>
    <n v="70.524802300503211"/>
    <n v="70.379999999999967"/>
    <n v="0.14480230050324394"/>
    <m/>
  </r>
  <r>
    <s v="TER"/>
    <x v="1"/>
    <x v="5"/>
    <x v="6"/>
    <m/>
    <s v="Conseiller - spécialité Sectoriel"/>
    <s v="Métier"/>
    <s v="Production"/>
    <x v="0"/>
    <n v="0"/>
    <n v="0.8"/>
    <n v="-0.8"/>
    <m/>
  </r>
  <r>
    <s v="TER"/>
    <x v="1"/>
    <x v="5"/>
    <x v="6"/>
    <m/>
    <s v="Expert"/>
    <s v="Expertise"/>
    <s v="Production"/>
    <x v="2"/>
    <n v="4.4000000000000004"/>
    <n v="3.5"/>
    <n v="0.90000000000000036"/>
    <m/>
  </r>
  <r>
    <s v="TER"/>
    <x v="1"/>
    <x v="5"/>
    <x v="6"/>
    <m/>
    <s v="Formateur"/>
    <s v="Métier"/>
    <s v="Production"/>
    <x v="0"/>
    <n v="246"/>
    <n v="209.03000000000011"/>
    <n v="36.969999999999885"/>
    <m/>
  </r>
  <r>
    <s v="TER"/>
    <x v="1"/>
    <x v="5"/>
    <x v="6"/>
    <m/>
    <s v="Magasinier"/>
    <s v="Logistique"/>
    <s v="Support"/>
    <x v="3"/>
    <n v="2.1"/>
    <n v="4.5"/>
    <n v="-2.4"/>
    <m/>
  </r>
  <r>
    <s v="TER"/>
    <x v="1"/>
    <x v="5"/>
    <x v="6"/>
    <m/>
    <s v="Opérateur"/>
    <s v="Logistique"/>
    <s v="Support"/>
    <x v="3"/>
    <n v="18.2"/>
    <n v="19.950000000000003"/>
    <n v="-1.7500000000000036"/>
    <m/>
  </r>
  <r>
    <s v="TER"/>
    <x v="1"/>
    <x v="5"/>
    <x v="6"/>
    <m/>
    <s v="Assistant de direction"/>
    <s v="Technico-administratif"/>
    <s v="Support"/>
    <x v="3"/>
    <n v="4.8"/>
    <n v="4.5999999999999996"/>
    <n v="0.20000000000000018"/>
    <m/>
  </r>
  <r>
    <s v="TER"/>
    <x v="1"/>
    <x v="5"/>
    <x v="6"/>
    <m/>
    <s v="Directeur"/>
    <s v="Encadrement"/>
    <s v="Management"/>
    <x v="4"/>
    <n v="3"/>
    <n v="3"/>
    <n v="0"/>
    <m/>
  </r>
  <r>
    <s v="TER"/>
    <x v="1"/>
    <x v="5"/>
    <x v="6"/>
    <m/>
    <s v="Responsable de centre"/>
    <s v="Encadrement"/>
    <s v="Management"/>
    <x v="4"/>
    <n v="13"/>
    <n v="13"/>
    <n v="0"/>
    <m/>
  </r>
  <r>
    <s v="TER"/>
    <x v="1"/>
    <x v="5"/>
    <x v="6"/>
    <m/>
    <s v="Responsable d'équipe"/>
    <s v="Encadrement"/>
    <s v="Management"/>
    <x v="4"/>
    <n v="20"/>
    <n v="10.600000000000001"/>
    <n v="9.3999999999999986"/>
    <m/>
  </r>
  <r>
    <s v="TER"/>
    <x v="2"/>
    <x v="0"/>
    <x v="7"/>
    <m/>
    <s v="Assistant - spécialité Usagers et MdE"/>
    <s v="Technico-administratif"/>
    <s v="Production"/>
    <x v="1"/>
    <n v="57.8"/>
    <n v="52.98"/>
    <n v="4.82"/>
    <m/>
  </r>
  <r>
    <s v="TER"/>
    <x v="2"/>
    <x v="0"/>
    <x v="7"/>
    <m/>
    <s v="Assistant - spécialité Entreprise (hors équipe SC)"/>
    <s v="Technico-administratif"/>
    <s v="Production"/>
    <x v="1"/>
    <m/>
    <m/>
    <n v="0"/>
    <m/>
  </r>
  <r>
    <s v="TER"/>
    <x v="2"/>
    <x v="0"/>
    <x v="7"/>
    <m/>
    <s v="Assistant - spécialité PFI"/>
    <s v="Technico-administratif"/>
    <s v="Production"/>
    <x v="1"/>
    <m/>
    <m/>
    <n v="0"/>
    <m/>
  </r>
  <r>
    <s v="TER"/>
    <x v="2"/>
    <x v="0"/>
    <x v="7"/>
    <m/>
    <s v="Conseiller - spécialité Socio-professionnel"/>
    <s v="Métier"/>
    <s v="Production"/>
    <x v="0"/>
    <n v="90.7"/>
    <n v="82.039999999999978"/>
    <n v="8.660000000000025"/>
    <m/>
  </r>
  <r>
    <s v="TER"/>
    <x v="2"/>
    <x v="0"/>
    <x v="7"/>
    <m/>
    <s v="Conseiller - spécialité Sectoriel"/>
    <s v="Métier"/>
    <s v="Production"/>
    <x v="0"/>
    <n v="81.099999999999994"/>
    <n v="79.999999999999972"/>
    <n v="1.1000000000000227"/>
    <m/>
  </r>
  <r>
    <s v="TER"/>
    <x v="2"/>
    <x v="0"/>
    <x v="7"/>
    <m/>
    <s v="Conseiller Accompagnement"/>
    <s v="Métier"/>
    <s v="Production"/>
    <x v="0"/>
    <n v="0"/>
    <m/>
    <n v="0"/>
    <m/>
  </r>
  <r>
    <s v="TER"/>
    <x v="2"/>
    <x v="0"/>
    <x v="7"/>
    <m/>
    <s v="Conseiller en MDE"/>
    <s v="Métier"/>
    <s v="Production"/>
    <x v="0"/>
    <n v="0"/>
    <m/>
    <n v="0"/>
    <m/>
  </r>
  <r>
    <s v="TER"/>
    <x v="2"/>
    <x v="0"/>
    <x v="7"/>
    <m/>
    <s v="Conseiller Services ouverts"/>
    <s v="Métier"/>
    <s v="Production"/>
    <x v="0"/>
    <n v="0"/>
    <n v="0"/>
    <n v="0"/>
    <m/>
  </r>
  <r>
    <s v="TER"/>
    <x v="2"/>
    <x v="0"/>
    <x v="7"/>
    <m/>
    <s v="Assistante sociale "/>
    <s v="Métier"/>
    <s v="Production"/>
    <x v="0"/>
    <n v="11.4885"/>
    <n v="12.25"/>
    <n v="-0.76149999999999984"/>
    <m/>
  </r>
  <r>
    <s v="TER"/>
    <x v="2"/>
    <x v="0"/>
    <x v="7"/>
    <m/>
    <s v="Conseiller - spécialité Entreprise"/>
    <s v="Métier"/>
    <s v="Production"/>
    <x v="0"/>
    <n v="52.8"/>
    <n v="51.109999999999992"/>
    <n v="1.6900000000000048"/>
    <m/>
  </r>
  <r>
    <s v="TER"/>
    <x v="2"/>
    <x v="0"/>
    <x v="7"/>
    <m/>
    <s v="Conseiller - spécialité PFI"/>
    <s v="Métier"/>
    <s v="Production"/>
    <x v="0"/>
    <n v="17.8"/>
    <n v="18.7"/>
    <n v="-0.89999999999999858"/>
    <m/>
  </r>
  <r>
    <s v="TER"/>
    <x v="2"/>
    <x v="0"/>
    <x v="7"/>
    <m/>
    <s v="Conseiller Cellule de reconversion"/>
    <s v="Métier"/>
    <s v="Production"/>
    <x v="0"/>
    <n v="8.6999999999999993"/>
    <n v="9.3000000000000007"/>
    <n v="-0.60000000000000142"/>
    <m/>
  </r>
  <r>
    <s v="TER"/>
    <x v="2"/>
    <x v="0"/>
    <x v="7"/>
    <m/>
    <s v="Expert"/>
    <s v="Expertise"/>
    <s v="Production"/>
    <x v="2"/>
    <n v="2.8"/>
    <n v="2.8"/>
    <n v="0"/>
    <m/>
  </r>
  <r>
    <s v="TER"/>
    <x v="2"/>
    <x v="0"/>
    <x v="7"/>
    <m/>
    <s v="Assistant de direction"/>
    <s v="Technico-administratif"/>
    <s v="Support"/>
    <x v="3"/>
    <n v="2"/>
    <n v="0.8"/>
    <n v="1.2"/>
    <m/>
  </r>
  <r>
    <s v="TER"/>
    <x v="2"/>
    <x v="0"/>
    <x v="7"/>
    <m/>
    <s v="Directeur"/>
    <s v="Encadrement"/>
    <s v="Management"/>
    <x v="4"/>
    <n v="2"/>
    <n v="2"/>
    <n v="0"/>
    <m/>
  </r>
  <r>
    <s v="TER"/>
    <x v="2"/>
    <x v="0"/>
    <x v="7"/>
    <m/>
    <s v="Responsable de service"/>
    <s v="Encadrement"/>
    <s v="Management"/>
    <x v="4"/>
    <n v="6"/>
    <n v="6"/>
    <n v="0"/>
    <m/>
  </r>
  <r>
    <s v="TER"/>
    <x v="2"/>
    <x v="0"/>
    <x v="7"/>
    <m/>
    <s v="Responsable d'équipe"/>
    <s v="Encadrement"/>
    <s v="Management"/>
    <x v="4"/>
    <n v="33"/>
    <n v="31.000000000000004"/>
    <n v="1.9999999999999964"/>
    <m/>
  </r>
  <r>
    <s v="TER"/>
    <x v="2"/>
    <x v="1"/>
    <x v="8"/>
    <m/>
    <s v="Assistant TER"/>
    <s v="Technico-administratif"/>
    <s v="Production"/>
    <x v="1"/>
    <n v="3.7010000000000001"/>
    <n v="3.4699999999999998"/>
    <n v="0.23100000000000032"/>
    <m/>
  </r>
  <r>
    <s v="TER"/>
    <x v="2"/>
    <x v="1"/>
    <x v="8"/>
    <m/>
    <s v="Conseillers partenaires (externes)"/>
    <s v="Métier"/>
    <s v="Production"/>
    <x v="0"/>
    <n v="0"/>
    <m/>
    <n v="0"/>
    <n v="22.1"/>
  </r>
  <r>
    <s v="TER"/>
    <x v="2"/>
    <x v="1"/>
    <x v="8"/>
    <m/>
    <s v="Conseiller CDM et Formateurs"/>
    <s v="Métier"/>
    <s v="Production"/>
    <x v="0"/>
    <n v="11.1"/>
    <n v="2.8"/>
    <n v="8.3000000000000007"/>
    <m/>
  </r>
  <r>
    <s v="TER"/>
    <x v="2"/>
    <x v="1"/>
    <x v="8"/>
    <m/>
    <s v="Conseiller Services ouverts"/>
    <s v="Métier"/>
    <s v="Production"/>
    <x v="0"/>
    <n v="0"/>
    <m/>
    <n v="0"/>
    <m/>
  </r>
  <r>
    <s v="TER"/>
    <x v="2"/>
    <x v="1"/>
    <x v="8"/>
    <m/>
    <s v="Expert"/>
    <s v="Expertise"/>
    <s v="Production"/>
    <x v="2"/>
    <n v="2"/>
    <n v="0"/>
    <n v="2"/>
    <m/>
  </r>
  <r>
    <s v="TER"/>
    <x v="2"/>
    <x v="1"/>
    <x v="8"/>
    <m/>
    <s v="Formateur"/>
    <s v="Métier"/>
    <s v="Production"/>
    <x v="0"/>
    <n v="0"/>
    <n v="9.3500000000000014"/>
    <n v="-9.3500000000000014"/>
    <m/>
  </r>
  <r>
    <s v="TER"/>
    <x v="2"/>
    <x v="1"/>
    <x v="8"/>
    <m/>
    <s v="Responsable de service"/>
    <s v="Encadrement"/>
    <s v="Management"/>
    <x v="4"/>
    <n v="1"/>
    <m/>
    <n v="1"/>
    <m/>
  </r>
  <r>
    <s v="TER"/>
    <x v="2"/>
    <x v="1"/>
    <x v="8"/>
    <m/>
    <s v="Responsable d'équipe"/>
    <s v="Encadrement"/>
    <s v="Management"/>
    <x v="4"/>
    <n v="2"/>
    <n v="3"/>
    <n v="-1"/>
    <m/>
  </r>
  <r>
    <s v="TER"/>
    <x v="2"/>
    <x v="2"/>
    <x v="9"/>
    <m/>
    <s v="Assistant TER"/>
    <s v="Technico-administratif"/>
    <s v="Production"/>
    <x v="1"/>
    <n v="34.995251282051285"/>
    <n v="27.1"/>
    <n v="7.8952512820512837"/>
    <m/>
  </r>
  <r>
    <s v="TER"/>
    <x v="2"/>
    <x v="2"/>
    <x v="9"/>
    <m/>
    <s v="Conseiller Services ouverts"/>
    <s v="Métier"/>
    <s v="Production"/>
    <x v="0"/>
    <n v="47.475119999999997"/>
    <n v="47.31"/>
    <n v="0.1651199999999946"/>
    <m/>
  </r>
  <r>
    <s v="TER"/>
    <x v="2"/>
    <x v="2"/>
    <x v="9"/>
    <m/>
    <s v="Expert"/>
    <s v="Expertise"/>
    <s v="Production"/>
    <x v="2"/>
    <n v="1"/>
    <n v="1"/>
    <n v="0"/>
    <m/>
  </r>
  <r>
    <s v="TER"/>
    <x v="2"/>
    <x v="2"/>
    <x v="9"/>
    <m/>
    <s v="Formateur"/>
    <s v="Métier"/>
    <s v="Production"/>
    <x v="0"/>
    <n v="27.480341880341879"/>
    <n v="22.29"/>
    <n v="5.1903418803418795"/>
    <m/>
  </r>
  <r>
    <s v="TER"/>
    <x v="2"/>
    <x v="2"/>
    <x v="9"/>
    <m/>
    <s v="Responsable de service"/>
    <s v="Encadrement"/>
    <s v="Management"/>
    <x v="4"/>
    <n v="2"/>
    <n v="2"/>
    <n v="0"/>
    <m/>
  </r>
  <r>
    <s v="TER"/>
    <x v="2"/>
    <x v="2"/>
    <x v="9"/>
    <m/>
    <s v="Responsable d'équipe"/>
    <s v="Encadrement"/>
    <s v="Management"/>
    <x v="4"/>
    <n v="8"/>
    <n v="6.15"/>
    <n v="1.8499999999999996"/>
    <m/>
  </r>
  <r>
    <s v="TER"/>
    <x v="2"/>
    <x v="3"/>
    <x v="10"/>
    <m/>
    <s v="Assistant TER"/>
    <s v="Technico-administratif"/>
    <s v="Support"/>
    <x v="3"/>
    <n v="1"/>
    <n v="1"/>
    <n v="0"/>
    <m/>
  </r>
  <r>
    <s v="TER"/>
    <x v="2"/>
    <x v="3"/>
    <x v="10"/>
    <m/>
    <s v="Opérateur"/>
    <s v="Logistique"/>
    <s v="Support"/>
    <x v="3"/>
    <n v="1.25"/>
    <n v="0.75"/>
    <n v="0.5"/>
    <m/>
  </r>
  <r>
    <s v="TER"/>
    <x v="2"/>
    <x v="3"/>
    <x v="10"/>
    <m/>
    <s v="Expert"/>
    <s v="Expertise"/>
    <s v="Production"/>
    <x v="2"/>
    <n v="0"/>
    <n v="1"/>
    <n v="-1"/>
    <m/>
  </r>
  <r>
    <s v="TER"/>
    <x v="2"/>
    <x v="3"/>
    <x v="10"/>
    <m/>
    <s v="Assistant de direction"/>
    <s v="Technico-administratif"/>
    <s v="Support"/>
    <x v="3"/>
    <n v="0.8"/>
    <n v="1"/>
    <n v="-0.19999999999999996"/>
    <m/>
  </r>
  <r>
    <s v="TER"/>
    <x v="2"/>
    <x v="3"/>
    <x v="10"/>
    <m/>
    <s v="Directeur"/>
    <s v="Encadrement"/>
    <s v="Management"/>
    <x v="4"/>
    <n v="1"/>
    <n v="1"/>
    <n v="0"/>
    <m/>
  </r>
  <r>
    <s v="TER"/>
    <x v="2"/>
    <x v="4"/>
    <x v="11"/>
    <m/>
    <s v="Assistant TER"/>
    <s v="Technico-administratif"/>
    <s v="Production"/>
    <x v="1"/>
    <n v="14.7"/>
    <n v="9.83"/>
    <n v="4.8699999999999992"/>
    <m/>
  </r>
  <r>
    <s v="TER"/>
    <x v="2"/>
    <x v="4"/>
    <x v="11"/>
    <m/>
    <s v="Chargé(e) de relations"/>
    <s v="Métier"/>
    <s v="Production"/>
    <x v="0"/>
    <n v="12.2"/>
    <n v="10"/>
    <n v="2.1999999999999993"/>
    <m/>
  </r>
  <r>
    <s v="TER"/>
    <x v="2"/>
    <x v="4"/>
    <x v="11"/>
    <m/>
    <s v="Directeur"/>
    <s v="Encadrement"/>
    <s v="Management"/>
    <x v="4"/>
    <n v="1"/>
    <n v="1"/>
    <n v="0"/>
    <m/>
  </r>
  <r>
    <s v="TER"/>
    <x v="2"/>
    <x v="4"/>
    <x v="11"/>
    <m/>
    <s v="Responsable de service"/>
    <s v="Encadrement"/>
    <s v="Management"/>
    <x v="4"/>
    <n v="2"/>
    <n v="2"/>
    <n v="0"/>
    <m/>
  </r>
  <r>
    <s v="TER"/>
    <x v="2"/>
    <x v="5"/>
    <x v="12"/>
    <m/>
    <s v="Assistant TER"/>
    <s v="Technico-administratif"/>
    <s v="Production"/>
    <x v="1"/>
    <n v="47.585125155218627"/>
    <n v="51.25"/>
    <n v="-3.664874844781373"/>
    <m/>
  </r>
  <r>
    <s v="TER"/>
    <x v="2"/>
    <x v="5"/>
    <x v="12"/>
    <m/>
    <s v="Expert"/>
    <s v="Expertise"/>
    <s v="Production"/>
    <x v="2"/>
    <n v="3.0491999999999995"/>
    <n v="5.0999999999999996"/>
    <n v="-2.0508000000000002"/>
    <m/>
  </r>
  <r>
    <s v="TER"/>
    <x v="2"/>
    <x v="5"/>
    <x v="12"/>
    <m/>
    <s v="Formateur"/>
    <s v="Métier"/>
    <s v="Production"/>
    <x v="0"/>
    <n v="162"/>
    <n v="132.71999999999994"/>
    <n v="29.280000000000058"/>
    <m/>
  </r>
  <r>
    <s v="TER"/>
    <x v="2"/>
    <x v="5"/>
    <x v="12"/>
    <m/>
    <s v="Magasinier"/>
    <s v="Logistique"/>
    <s v="Support"/>
    <x v="3"/>
    <n v="1.3"/>
    <n v="2"/>
    <n v="-0.7"/>
    <m/>
  </r>
  <r>
    <s v="TER"/>
    <x v="2"/>
    <x v="5"/>
    <x v="12"/>
    <m/>
    <s v="Opérateur"/>
    <s v="Logistique"/>
    <s v="Support"/>
    <x v="3"/>
    <n v="11.3"/>
    <n v="18.240000000000002"/>
    <n v="-6.9400000000000013"/>
    <m/>
  </r>
  <r>
    <s v="TER"/>
    <x v="2"/>
    <x v="5"/>
    <x v="12"/>
    <m/>
    <s v="Assistant de direction"/>
    <s v="Technico-administratif"/>
    <s v="Support"/>
    <x v="3"/>
    <n v="1.0384615384615385"/>
    <n v="1"/>
    <n v="3.8461538461538547E-2"/>
    <m/>
  </r>
  <r>
    <s v="TER"/>
    <x v="2"/>
    <x v="5"/>
    <x v="12"/>
    <m/>
    <s v="Directeur"/>
    <s v="Encadrement"/>
    <s v="Management"/>
    <x v="4"/>
    <n v="1"/>
    <n v="1"/>
    <n v="0"/>
    <m/>
  </r>
  <r>
    <s v="TER"/>
    <x v="2"/>
    <x v="5"/>
    <x v="12"/>
    <m/>
    <s v="Responsable de centre"/>
    <s v="Encadrement"/>
    <s v="Management"/>
    <x v="4"/>
    <n v="11"/>
    <n v="7.8"/>
    <n v="3.2"/>
    <m/>
  </r>
  <r>
    <s v="TER"/>
    <x v="2"/>
    <x v="5"/>
    <x v="12"/>
    <m/>
    <s v="Responsable d'équipe"/>
    <s v="Encadrement"/>
    <s v="Management"/>
    <x v="4"/>
    <n v="14"/>
    <n v="10.63"/>
    <n v="3.3699999999999992"/>
    <m/>
  </r>
  <r>
    <s v="TER"/>
    <x v="3"/>
    <x v="0"/>
    <x v="13"/>
    <m/>
    <s v="Assistant - spécialité Usagers et MdE"/>
    <s v="Technico-administratif"/>
    <s v="Production"/>
    <x v="1"/>
    <n v="14.8"/>
    <n v="13.5"/>
    <n v="1.3000000000000007"/>
    <m/>
  </r>
  <r>
    <s v="TER"/>
    <x v="3"/>
    <x v="0"/>
    <x v="13"/>
    <m/>
    <s v="Assistant - spécialité Entreprise (hors équipe SC)"/>
    <s v="Technico-administratif"/>
    <s v="Production"/>
    <x v="1"/>
    <m/>
    <m/>
    <n v="0"/>
    <m/>
  </r>
  <r>
    <s v="TER"/>
    <x v="3"/>
    <x v="0"/>
    <x v="13"/>
    <m/>
    <s v="Assistant - spécialité PFI"/>
    <s v="Technico-administratif"/>
    <s v="Production"/>
    <x v="1"/>
    <m/>
    <m/>
    <n v="0"/>
    <m/>
  </r>
  <r>
    <s v="TER"/>
    <x v="3"/>
    <x v="0"/>
    <x v="13"/>
    <m/>
    <s v="Conseiller - spécialité Socio-professionnel"/>
    <s v="Métier"/>
    <s v="Production"/>
    <x v="0"/>
    <n v="20"/>
    <n v="17.220000000000002"/>
    <n v="2.7799999999999976"/>
    <m/>
  </r>
  <r>
    <s v="TER"/>
    <x v="3"/>
    <x v="0"/>
    <x v="13"/>
    <m/>
    <s v="Conseiller - spécialité Sectoriel"/>
    <s v="Métier"/>
    <s v="Production"/>
    <x v="0"/>
    <n v="16"/>
    <n v="13.139999999999999"/>
    <n v="2.8600000000000012"/>
    <m/>
  </r>
  <r>
    <s v="TER"/>
    <x v="3"/>
    <x v="0"/>
    <x v="13"/>
    <m/>
    <s v="Conseiller Accompagnement"/>
    <s v="Métier"/>
    <s v="Production"/>
    <x v="0"/>
    <n v="0"/>
    <m/>
    <n v="0"/>
    <m/>
  </r>
  <r>
    <s v="TER"/>
    <x v="3"/>
    <x v="0"/>
    <x v="13"/>
    <m/>
    <s v="Conseiller en MDE"/>
    <s v="Métier"/>
    <s v="Production"/>
    <x v="0"/>
    <n v="0"/>
    <m/>
    <n v="0"/>
    <m/>
  </r>
  <r>
    <s v="TER"/>
    <x v="3"/>
    <x v="0"/>
    <x v="13"/>
    <m/>
    <s v="Conseiller Services ouverts"/>
    <s v="Métier"/>
    <s v="Production"/>
    <x v="0"/>
    <n v="0"/>
    <m/>
    <n v="0"/>
    <m/>
  </r>
  <r>
    <s v="TER"/>
    <x v="3"/>
    <x v="0"/>
    <x v="13"/>
    <m/>
    <s v="Assistante sociale "/>
    <s v="Métier"/>
    <s v="Production"/>
    <x v="0"/>
    <n v="4.1399999999999997"/>
    <n v="2.9699999999999998"/>
    <n v="1.17"/>
    <m/>
  </r>
  <r>
    <s v="TER"/>
    <x v="3"/>
    <x v="0"/>
    <x v="13"/>
    <m/>
    <s v="Conseiller - spécialité Entreprise"/>
    <s v="Métier"/>
    <s v="Production"/>
    <x v="0"/>
    <n v="15.9"/>
    <n v="12.97"/>
    <n v="2.9299999999999997"/>
    <m/>
  </r>
  <r>
    <s v="TER"/>
    <x v="3"/>
    <x v="0"/>
    <x v="13"/>
    <m/>
    <s v="Conseiller - spécialité PFI"/>
    <s v="Métier"/>
    <s v="Production"/>
    <x v="0"/>
    <n v="3.9"/>
    <n v="4.8"/>
    <n v="-0.89999999999999991"/>
    <m/>
  </r>
  <r>
    <s v="TER"/>
    <x v="3"/>
    <x v="0"/>
    <x v="13"/>
    <m/>
    <s v="Conseiller Cellule de reconversion"/>
    <s v="Métier"/>
    <s v="Production"/>
    <x v="0"/>
    <n v="2"/>
    <n v="2"/>
    <n v="0"/>
    <m/>
  </r>
  <r>
    <s v="TER"/>
    <x v="3"/>
    <x v="0"/>
    <x v="13"/>
    <m/>
    <s v="Expert"/>
    <s v="Expertise"/>
    <s v="Production"/>
    <x v="2"/>
    <n v="1"/>
    <n v="0.8"/>
    <n v="0.19999999999999996"/>
    <m/>
  </r>
  <r>
    <s v="TER"/>
    <x v="3"/>
    <x v="0"/>
    <x v="13"/>
    <m/>
    <s v="Assistant de direction"/>
    <s v="Technico-administratif"/>
    <s v="Support"/>
    <x v="3"/>
    <n v="0"/>
    <n v="0.5"/>
    <n v="-0.5"/>
    <m/>
  </r>
  <r>
    <s v="TER"/>
    <x v="3"/>
    <x v="0"/>
    <x v="13"/>
    <m/>
    <s v="Directeur"/>
    <s v="Encadrement"/>
    <s v="Management"/>
    <x v="4"/>
    <n v="1"/>
    <n v="1"/>
    <n v="0"/>
    <m/>
  </r>
  <r>
    <s v="TER"/>
    <x v="3"/>
    <x v="0"/>
    <x v="13"/>
    <m/>
    <s v="Responsable de service"/>
    <s v="Encadrement"/>
    <s v="Management"/>
    <x v="4"/>
    <n v="2"/>
    <n v="1.8"/>
    <n v="0.19999999999999996"/>
    <m/>
  </r>
  <r>
    <s v="TER"/>
    <x v="3"/>
    <x v="0"/>
    <x v="13"/>
    <m/>
    <s v="Responsable d'équipe"/>
    <s v="Encadrement"/>
    <s v="Management"/>
    <x v="4"/>
    <n v="10"/>
    <n v="9.3699999999999992"/>
    <n v="0.63000000000000078"/>
    <m/>
  </r>
  <r>
    <s v="TER"/>
    <x v="3"/>
    <x v="1"/>
    <x v="14"/>
    <m/>
    <s v="Assistant TER"/>
    <s v="Technico-administratif"/>
    <s v="Production"/>
    <x v="1"/>
    <n v="2"/>
    <n v="1"/>
    <n v="1"/>
    <m/>
  </r>
  <r>
    <s v="TER"/>
    <x v="3"/>
    <x v="1"/>
    <x v="14"/>
    <m/>
    <s v="Conseillers partenaires (externes)"/>
    <s v="Métier"/>
    <s v="Production"/>
    <x v="0"/>
    <n v="0"/>
    <m/>
    <n v="0"/>
    <m/>
  </r>
  <r>
    <s v="TER"/>
    <x v="3"/>
    <x v="1"/>
    <x v="14"/>
    <m/>
    <s v="Conseiller CDM et Formateurs"/>
    <s v="Métier"/>
    <s v="Production"/>
    <x v="0"/>
    <n v="2"/>
    <m/>
    <n v="2"/>
    <m/>
  </r>
  <r>
    <s v="TER"/>
    <x v="3"/>
    <x v="1"/>
    <x v="14"/>
    <m/>
    <s v="Expert"/>
    <s v="Expertise"/>
    <s v="Production"/>
    <x v="2"/>
    <n v="0.9"/>
    <n v="1"/>
    <n v="-9.9999999999999978E-2"/>
    <m/>
  </r>
  <r>
    <s v="TER"/>
    <x v="3"/>
    <x v="1"/>
    <x v="14"/>
    <m/>
    <s v="Formateur"/>
    <s v="Métier"/>
    <s v="Production"/>
    <x v="0"/>
    <n v="0"/>
    <n v="1"/>
    <n v="-1"/>
    <m/>
  </r>
  <r>
    <s v="TER"/>
    <x v="3"/>
    <x v="1"/>
    <x v="14"/>
    <m/>
    <s v="Responsable d'équipe"/>
    <s v="Encadrement"/>
    <s v="Management"/>
    <x v="4"/>
    <n v="2"/>
    <n v="1.6"/>
    <n v="0.39999999999999991"/>
    <m/>
  </r>
  <r>
    <s v="TER"/>
    <x v="3"/>
    <x v="2"/>
    <x v="15"/>
    <m/>
    <s v="Assistant TER"/>
    <s v="Technico-administratif"/>
    <s v="Production"/>
    <x v="1"/>
    <n v="9.0811641025641023"/>
    <n v="7.6"/>
    <n v="1.4811641025641027"/>
    <m/>
  </r>
  <r>
    <s v="TER"/>
    <x v="3"/>
    <x v="2"/>
    <x v="15"/>
    <m/>
    <s v="Conseiller Accompagnement"/>
    <s v="Métier"/>
    <s v="Production"/>
    <x v="0"/>
    <n v="0"/>
    <m/>
    <n v="0"/>
    <m/>
  </r>
  <r>
    <s v="TER"/>
    <x v="3"/>
    <x v="2"/>
    <x v="15"/>
    <m/>
    <s v="Conseiller Services ouverts"/>
    <s v="Métier"/>
    <s v="Production"/>
    <x v="0"/>
    <n v="9.0942599999999985"/>
    <n v="9.5299999999999994"/>
    <n v="-0.4357400000000009"/>
    <m/>
  </r>
  <r>
    <s v="TER"/>
    <x v="3"/>
    <x v="2"/>
    <x v="15"/>
    <m/>
    <s v="Formateur"/>
    <s v="Métier"/>
    <s v="Production"/>
    <x v="0"/>
    <n v="7.5570940170940162"/>
    <n v="4.5"/>
    <n v="3.0570940170940162"/>
    <m/>
  </r>
  <r>
    <s v="TER"/>
    <x v="3"/>
    <x v="2"/>
    <x v="15"/>
    <m/>
    <s v="Responsable d'équipe"/>
    <s v="Encadrement"/>
    <s v="Management"/>
    <x v="4"/>
    <n v="2"/>
    <n v="2"/>
    <n v="0"/>
    <m/>
  </r>
  <r>
    <s v="TER"/>
    <x v="3"/>
    <x v="3"/>
    <x v="16"/>
    <m/>
    <s v="Expert"/>
    <s v="Expertise"/>
    <s v="Production"/>
    <x v="2"/>
    <n v="1.8"/>
    <n v="2"/>
    <n v="-0.19999999999999996"/>
    <m/>
  </r>
  <r>
    <s v="TER"/>
    <x v="3"/>
    <x v="3"/>
    <x v="16"/>
    <m/>
    <s v="Assistant de direction"/>
    <s v="Technico-administratif"/>
    <s v="Support"/>
    <x v="3"/>
    <m/>
    <n v="0.8"/>
    <n v="-0.8"/>
    <m/>
  </r>
  <r>
    <s v="TER"/>
    <x v="3"/>
    <x v="3"/>
    <x v="16"/>
    <m/>
    <s v="Responsable de service"/>
    <s v="Encadrement"/>
    <s v="Management"/>
    <x v="4"/>
    <n v="1"/>
    <n v="0"/>
    <n v="1"/>
    <m/>
  </r>
  <r>
    <s v="TER"/>
    <x v="3"/>
    <x v="4"/>
    <x v="17"/>
    <m/>
    <s v="Assistant TER"/>
    <s v="Technico-administratif"/>
    <s v="Production"/>
    <x v="1"/>
    <n v="2.8159999999999998"/>
    <n v="3"/>
    <n v="-0.18400000000000016"/>
    <m/>
  </r>
  <r>
    <s v="TER"/>
    <x v="3"/>
    <x v="4"/>
    <x v="17"/>
    <m/>
    <s v="Responsable de service"/>
    <s v="Encadrement"/>
    <s v="Management"/>
    <x v="4"/>
    <n v="1"/>
    <n v="1"/>
    <n v="0"/>
    <m/>
  </r>
  <r>
    <s v="TER"/>
    <x v="3"/>
    <x v="4"/>
    <x v="17"/>
    <m/>
    <s v="Chargé(e) de relations"/>
    <s v="Métier"/>
    <s v="Production"/>
    <x v="0"/>
    <n v="2.33"/>
    <n v="3"/>
    <n v="-0.66999999999999993"/>
    <m/>
  </r>
  <r>
    <s v="TER"/>
    <x v="3"/>
    <x v="5"/>
    <x v="18"/>
    <m/>
    <s v="Assistant TER"/>
    <s v="Technico-administratif"/>
    <s v="Production"/>
    <x v="1"/>
    <n v="13.146199594797729"/>
    <n v="15.400000000000002"/>
    <n v="-2.2538004052022735"/>
    <m/>
  </r>
  <r>
    <s v="TER"/>
    <x v="3"/>
    <x v="5"/>
    <x v="18"/>
    <m/>
    <s v="Expert"/>
    <s v="Expertise"/>
    <s v="Production"/>
    <x v="2"/>
    <n v="1.1000000000000001"/>
    <n v="1"/>
    <n v="0.10000000000000009"/>
    <m/>
  </r>
  <r>
    <s v="TER"/>
    <x v="3"/>
    <x v="5"/>
    <x v="18"/>
    <m/>
    <s v="Formateur"/>
    <s v="Métier"/>
    <s v="Production"/>
    <x v="0"/>
    <n v="56"/>
    <n v="43.870000000000005"/>
    <n v="12.129999999999995"/>
    <m/>
  </r>
  <r>
    <s v="TER"/>
    <x v="3"/>
    <x v="5"/>
    <x v="18"/>
    <m/>
    <s v="Magasinier"/>
    <s v="Logistique"/>
    <s v="Support"/>
    <x v="3"/>
    <n v="0.6"/>
    <m/>
    <n v="0.6"/>
    <m/>
  </r>
  <r>
    <s v="TER"/>
    <x v="3"/>
    <x v="5"/>
    <x v="18"/>
    <m/>
    <s v="Opérateur"/>
    <s v="Logistique"/>
    <s v="Support"/>
    <x v="3"/>
    <n v="5.17"/>
    <m/>
    <n v="5.17"/>
    <m/>
  </r>
  <r>
    <s v="TER"/>
    <x v="3"/>
    <x v="5"/>
    <x v="18"/>
    <m/>
    <s v="Assistant de direction"/>
    <s v="Technico-administratif"/>
    <s v="Support"/>
    <x v="3"/>
    <n v="0"/>
    <n v="1"/>
    <n v="-1"/>
    <m/>
  </r>
  <r>
    <s v="TER"/>
    <x v="3"/>
    <x v="5"/>
    <x v="18"/>
    <m/>
    <s v="Directeur"/>
    <s v="Encadrement"/>
    <s v="Management"/>
    <x v="4"/>
    <n v="1"/>
    <n v="1"/>
    <n v="0"/>
    <m/>
  </r>
  <r>
    <s v="TER"/>
    <x v="3"/>
    <x v="5"/>
    <x v="18"/>
    <m/>
    <s v="Responsable de centre"/>
    <s v="Encadrement"/>
    <s v="Management"/>
    <x v="4"/>
    <n v="4"/>
    <n v="5"/>
    <n v="-1"/>
    <m/>
  </r>
  <r>
    <s v="TER"/>
    <x v="3"/>
    <x v="5"/>
    <x v="18"/>
    <m/>
    <s v="Responsable d'équipe"/>
    <s v="Encadrement"/>
    <s v="Management"/>
    <x v="4"/>
    <n v="4"/>
    <n v="2"/>
    <n v="2"/>
    <m/>
  </r>
  <r>
    <s v="TER"/>
    <x v="4"/>
    <x v="0"/>
    <x v="19"/>
    <m/>
    <s v="Assistant - spécialité Usagers et MdE"/>
    <s v="Technico-administratif"/>
    <s v="Production"/>
    <x v="1"/>
    <n v="41.900000000000006"/>
    <n v="35.5"/>
    <n v="6.4000000000000057"/>
    <m/>
  </r>
  <r>
    <s v="TER"/>
    <x v="4"/>
    <x v="0"/>
    <x v="19"/>
    <m/>
    <s v="Assistant - spécialité Entreprise (hors équipe SC)"/>
    <s v="Technico-administratif"/>
    <s v="Production"/>
    <x v="1"/>
    <m/>
    <m/>
    <n v="0"/>
    <m/>
  </r>
  <r>
    <s v="TER"/>
    <x v="4"/>
    <x v="0"/>
    <x v="19"/>
    <m/>
    <s v="Assistant - spécialité PFI"/>
    <s v="Technico-administratif"/>
    <s v="Production"/>
    <x v="1"/>
    <m/>
    <m/>
    <n v="0"/>
    <m/>
  </r>
  <r>
    <s v="TER"/>
    <x v="4"/>
    <x v="0"/>
    <x v="19"/>
    <m/>
    <s v="Conseiller - spécialité Socio-professionnel"/>
    <s v="Métier"/>
    <s v="Production"/>
    <x v="0"/>
    <n v="59.1"/>
    <n v="62.229999999999961"/>
    <n v="-3.1299999999999599"/>
    <m/>
  </r>
  <r>
    <s v="TER"/>
    <x v="4"/>
    <x v="0"/>
    <x v="19"/>
    <m/>
    <s v="Conseiller - spécialité Sectoriel"/>
    <s v="Métier"/>
    <s v="Production"/>
    <x v="0"/>
    <n v="56.8"/>
    <n v="40.069999999999993"/>
    <n v="16.730000000000004"/>
    <m/>
  </r>
  <r>
    <s v="TER"/>
    <x v="4"/>
    <x v="0"/>
    <x v="19"/>
    <m/>
    <s v="Conseiller Accompagnement"/>
    <s v="Métier"/>
    <s v="Production"/>
    <x v="0"/>
    <n v="0"/>
    <m/>
    <n v="0"/>
    <m/>
  </r>
  <r>
    <s v="TER"/>
    <x v="4"/>
    <x v="0"/>
    <x v="19"/>
    <m/>
    <s v="Conseiller en MDE"/>
    <s v="Métier"/>
    <s v="Production"/>
    <x v="0"/>
    <n v="0"/>
    <m/>
    <n v="0"/>
    <m/>
  </r>
  <r>
    <s v="TER"/>
    <x v="4"/>
    <x v="0"/>
    <x v="19"/>
    <m/>
    <s v="Conseiller Services ouverts"/>
    <s v="Métier"/>
    <s v="Production"/>
    <x v="0"/>
    <n v="0"/>
    <m/>
    <n v="0"/>
    <m/>
  </r>
  <r>
    <s v="TER"/>
    <x v="4"/>
    <x v="0"/>
    <x v="19"/>
    <m/>
    <s v="Assistante sociale "/>
    <s v="Métier"/>
    <s v="Production"/>
    <x v="0"/>
    <n v="8.0730000000000004"/>
    <n v="8.6"/>
    <n v="-0.52699999999999925"/>
    <m/>
  </r>
  <r>
    <s v="TER"/>
    <x v="4"/>
    <x v="0"/>
    <x v="19"/>
    <m/>
    <s v="Conseiller - spécialité Entreprise"/>
    <s v="Métier"/>
    <s v="Production"/>
    <x v="0"/>
    <n v="42.9"/>
    <n v="36.28"/>
    <n v="6.6199999999999974"/>
    <m/>
  </r>
  <r>
    <s v="TER"/>
    <x v="4"/>
    <x v="0"/>
    <x v="19"/>
    <m/>
    <s v="Conseiller - spécialité PFI"/>
    <s v="Métier"/>
    <s v="Production"/>
    <x v="0"/>
    <n v="15.3"/>
    <n v="14.980000000000002"/>
    <n v="0.31999999999999851"/>
    <m/>
  </r>
  <r>
    <s v="TER"/>
    <x v="4"/>
    <x v="0"/>
    <x v="19"/>
    <m/>
    <s v="Conseiller Cellule de reconversion"/>
    <s v="Métier"/>
    <s v="Production"/>
    <x v="0"/>
    <n v="13.6"/>
    <n v="7"/>
    <n v="6.6"/>
    <m/>
  </r>
  <r>
    <s v="TER"/>
    <x v="4"/>
    <x v="0"/>
    <x v="19"/>
    <m/>
    <s v="Expert"/>
    <s v="Expertise"/>
    <s v="Production"/>
    <x v="2"/>
    <n v="0"/>
    <m/>
    <n v="0"/>
    <m/>
  </r>
  <r>
    <s v="TER"/>
    <x v="4"/>
    <x v="0"/>
    <x v="19"/>
    <m/>
    <s v="Assistant de direction"/>
    <s v="Technico-administratif"/>
    <s v="Support"/>
    <x v="3"/>
    <n v="1.8"/>
    <n v="1.6"/>
    <n v="0.19999999999999996"/>
    <m/>
  </r>
  <r>
    <s v="TER"/>
    <x v="4"/>
    <x v="0"/>
    <x v="19"/>
    <m/>
    <s v="Directeur"/>
    <s v="Encadrement"/>
    <s v="Management"/>
    <x v="4"/>
    <n v="2"/>
    <n v="2"/>
    <n v="0"/>
    <m/>
  </r>
  <r>
    <s v="TER"/>
    <x v="4"/>
    <x v="0"/>
    <x v="19"/>
    <m/>
    <s v="Responsable de service"/>
    <s v="Encadrement"/>
    <s v="Management"/>
    <x v="4"/>
    <n v="4"/>
    <n v="4"/>
    <n v="0"/>
    <m/>
  </r>
  <r>
    <s v="TER"/>
    <x v="4"/>
    <x v="0"/>
    <x v="19"/>
    <m/>
    <s v="Responsable d'équipe"/>
    <s v="Encadrement"/>
    <s v="Management"/>
    <x v="4"/>
    <n v="25"/>
    <n v="23.169999999999998"/>
    <n v="1.8300000000000018"/>
    <m/>
  </r>
  <r>
    <s v="TER"/>
    <x v="4"/>
    <x v="1"/>
    <x v="20"/>
    <m/>
    <s v="Assistant TER"/>
    <s v="Technico-administratif"/>
    <s v="Production"/>
    <x v="1"/>
    <n v="2.4630000000000001"/>
    <n v="3.0999999999999996"/>
    <n v="-0.63699999999999957"/>
    <m/>
  </r>
  <r>
    <s v="TER"/>
    <x v="4"/>
    <x v="1"/>
    <x v="20"/>
    <m/>
    <s v="Conseillers partenaires (externes)"/>
    <s v="Métier"/>
    <s v="Production"/>
    <x v="0"/>
    <n v="0"/>
    <m/>
    <n v="0"/>
    <n v="18.350000000000001"/>
  </r>
  <r>
    <s v="TER"/>
    <x v="4"/>
    <x v="1"/>
    <x v="20"/>
    <m/>
    <s v="Conseiller CDM et Formateurs"/>
    <s v="Métier"/>
    <s v="Production"/>
    <x v="0"/>
    <n v="3.8"/>
    <n v="2"/>
    <n v="1.7999999999999998"/>
    <m/>
  </r>
  <r>
    <s v="TER"/>
    <x v="4"/>
    <x v="1"/>
    <x v="20"/>
    <m/>
    <s v="Conseiller Services ouverts"/>
    <s v="Métier"/>
    <s v="Production"/>
    <x v="0"/>
    <n v="0"/>
    <m/>
    <n v="0"/>
    <m/>
  </r>
  <r>
    <s v="TER"/>
    <x v="4"/>
    <x v="1"/>
    <x v="20"/>
    <m/>
    <s v="Formateur"/>
    <s v="Métier"/>
    <s v="Production"/>
    <x v="0"/>
    <n v="0"/>
    <n v="2.2000000000000002"/>
    <n v="-2.2000000000000002"/>
    <m/>
  </r>
  <r>
    <s v="TER"/>
    <x v="4"/>
    <x v="1"/>
    <x v="20"/>
    <m/>
    <s v="Responsable de service"/>
    <s v="Encadrement"/>
    <s v="Management"/>
    <x v="4"/>
    <n v="1"/>
    <m/>
    <n v="1"/>
    <m/>
  </r>
  <r>
    <s v="TER"/>
    <x v="4"/>
    <x v="1"/>
    <x v="20"/>
    <m/>
    <s v="Responsable d'équipe"/>
    <s v="Encadrement"/>
    <s v="Management"/>
    <x v="4"/>
    <n v="1"/>
    <n v="2"/>
    <n v="-1"/>
    <m/>
  </r>
  <r>
    <s v="TER"/>
    <x v="4"/>
    <x v="2"/>
    <x v="21"/>
    <m/>
    <s v="Assistant TER"/>
    <s v="Technico-administratif"/>
    <s v="Production"/>
    <x v="1"/>
    <n v="22.635974358974359"/>
    <n v="23.2"/>
    <n v="-0.56402564102564057"/>
    <m/>
  </r>
  <r>
    <s v="TER"/>
    <x v="4"/>
    <x v="2"/>
    <x v="21"/>
    <m/>
    <s v="Conseiller Accompagnement"/>
    <s v="Métier"/>
    <s v="Production"/>
    <x v="0"/>
    <n v="0"/>
    <m/>
    <n v="0"/>
    <m/>
  </r>
  <r>
    <s v="TER"/>
    <x v="4"/>
    <x v="2"/>
    <x v="21"/>
    <m/>
    <s v="Conseiller Services ouverts"/>
    <s v="Métier"/>
    <s v="Production"/>
    <x v="0"/>
    <n v="31.598700000000001"/>
    <n v="27.110000000000003"/>
    <n v="4.4886999999999979"/>
    <m/>
  </r>
  <r>
    <s v="TER"/>
    <x v="4"/>
    <x v="2"/>
    <x v="21"/>
    <m/>
    <s v="Expert"/>
    <s v="Expertise"/>
    <s v="Production"/>
    <x v="2"/>
    <n v="3"/>
    <n v="2.72"/>
    <n v="0.2799999999999998"/>
    <m/>
  </r>
  <r>
    <s v="TER"/>
    <x v="4"/>
    <x v="2"/>
    <x v="21"/>
    <m/>
    <s v="Formateur"/>
    <s v="Métier"/>
    <s v="Production"/>
    <x v="0"/>
    <n v="13.053162393162394"/>
    <n v="13.21"/>
    <n v="-0.15683760683760717"/>
    <m/>
  </r>
  <r>
    <s v="TER"/>
    <x v="4"/>
    <x v="2"/>
    <x v="21"/>
    <m/>
    <s v="Responsable de service"/>
    <s v="Encadrement"/>
    <s v="Management"/>
    <x v="4"/>
    <n v="2"/>
    <n v="2"/>
    <n v="0"/>
    <m/>
  </r>
  <r>
    <s v="TER"/>
    <x v="4"/>
    <x v="2"/>
    <x v="21"/>
    <m/>
    <s v="Responsable d'équipe"/>
    <s v="Encadrement"/>
    <s v="Management"/>
    <x v="4"/>
    <n v="6"/>
    <n v="6"/>
    <n v="0"/>
    <m/>
  </r>
  <r>
    <s v="TER"/>
    <x v="4"/>
    <x v="3"/>
    <x v="22"/>
    <m/>
    <s v="Assistant de direction"/>
    <s v="Technico-administratif"/>
    <s v="Support"/>
    <x v="3"/>
    <n v="1"/>
    <n v="1"/>
    <n v="0"/>
    <m/>
  </r>
  <r>
    <s v="TER"/>
    <x v="4"/>
    <x v="3"/>
    <x v="22"/>
    <m/>
    <s v="Directeur"/>
    <s v="Encadrement"/>
    <s v="Management"/>
    <x v="4"/>
    <n v="1"/>
    <n v="1"/>
    <n v="0"/>
    <m/>
  </r>
  <r>
    <s v="TER"/>
    <x v="4"/>
    <x v="4"/>
    <x v="23"/>
    <m/>
    <s v="Assistant TER"/>
    <s v="Technico-administratif"/>
    <s v="Production"/>
    <x v="1"/>
    <n v="9.7899999999999991"/>
    <n v="8"/>
    <n v="1.7899999999999991"/>
    <m/>
  </r>
  <r>
    <s v="TER"/>
    <x v="4"/>
    <x v="4"/>
    <x v="23"/>
    <m/>
    <s v="Chargé(e) de relations"/>
    <s v="Métier"/>
    <s v="Production"/>
    <x v="0"/>
    <n v="8.09"/>
    <n v="6.2799999999999994"/>
    <n v="1.8100000000000005"/>
    <m/>
  </r>
  <r>
    <s v="TER"/>
    <x v="4"/>
    <x v="4"/>
    <x v="23"/>
    <m/>
    <s v="Directeur"/>
    <s v="Encadrement"/>
    <s v="Management"/>
    <x v="4"/>
    <n v="1"/>
    <m/>
    <n v="1"/>
    <m/>
  </r>
  <r>
    <s v="TER"/>
    <x v="4"/>
    <x v="4"/>
    <x v="23"/>
    <m/>
    <s v="Responsable de service"/>
    <s v="Encadrement"/>
    <s v="Management"/>
    <x v="4"/>
    <n v="0"/>
    <n v="1"/>
    <n v="-1"/>
    <m/>
  </r>
  <r>
    <s v="TER"/>
    <x v="4"/>
    <x v="5"/>
    <x v="24"/>
    <m/>
    <s v="Assistant TER"/>
    <s v="Technico-administratif"/>
    <s v="Production"/>
    <x v="1"/>
    <n v="18.743872949480433"/>
    <n v="20.800000000000004"/>
    <n v="-2.0561270505195708"/>
    <m/>
  </r>
  <r>
    <s v="TER"/>
    <x v="4"/>
    <x v="5"/>
    <x v="24"/>
    <m/>
    <s v="Expert"/>
    <s v="Expertise"/>
    <s v="Production"/>
    <x v="2"/>
    <n v="1.3"/>
    <n v="2"/>
    <n v="-0.7"/>
    <m/>
  </r>
  <r>
    <s v="TER"/>
    <x v="4"/>
    <x v="5"/>
    <x v="24"/>
    <m/>
    <s v="Formateur"/>
    <s v="Métier"/>
    <s v="Production"/>
    <x v="0"/>
    <n v="82"/>
    <n v="75.289999999999978"/>
    <n v="6.7100000000000222"/>
    <m/>
  </r>
  <r>
    <s v="TER"/>
    <x v="4"/>
    <x v="5"/>
    <x v="24"/>
    <m/>
    <s v="Magasinier"/>
    <s v="Logistique"/>
    <s v="Support"/>
    <x v="3"/>
    <n v="0.69"/>
    <m/>
    <n v="0.69"/>
    <m/>
  </r>
  <r>
    <s v="TER"/>
    <x v="4"/>
    <x v="5"/>
    <x v="24"/>
    <m/>
    <s v="Opérateur"/>
    <s v="Logistique"/>
    <s v="Support"/>
    <x v="3"/>
    <n v="5.95"/>
    <n v="2.5499999999999998"/>
    <n v="3.4000000000000004"/>
    <m/>
  </r>
  <r>
    <s v="TER"/>
    <x v="4"/>
    <x v="5"/>
    <x v="24"/>
    <m/>
    <s v="Assistant de direction"/>
    <s v="Technico-administratif"/>
    <s v="Support"/>
    <x v="3"/>
    <n v="2.0769230769230771"/>
    <n v="1.8"/>
    <n v="0.27692307692307705"/>
    <m/>
  </r>
  <r>
    <s v="TER"/>
    <x v="4"/>
    <x v="5"/>
    <x v="24"/>
    <m/>
    <s v="Directeur"/>
    <s v="Encadrement"/>
    <s v="Management"/>
    <x v="4"/>
    <n v="1"/>
    <n v="1"/>
    <n v="0"/>
    <m/>
  </r>
  <r>
    <s v="TER"/>
    <x v="4"/>
    <x v="5"/>
    <x v="24"/>
    <m/>
    <s v="Responsable de centre"/>
    <s v="Encadrement"/>
    <s v="Management"/>
    <x v="4"/>
    <n v="6"/>
    <n v="6.8"/>
    <n v="-0.79999999999999982"/>
    <m/>
  </r>
  <r>
    <s v="TER"/>
    <x v="4"/>
    <x v="5"/>
    <x v="24"/>
    <m/>
    <s v="Responsable d'équipe"/>
    <s v="Encadrement"/>
    <s v="Management"/>
    <x v="4"/>
    <n v="5"/>
    <n v="2.37"/>
    <n v="2.63"/>
    <m/>
  </r>
  <r>
    <s v="TER"/>
    <x v="2"/>
    <x v="6"/>
    <x v="25"/>
    <m/>
    <s v="Assistant TER"/>
    <s v="Technico-administratif"/>
    <s v="Support"/>
    <x v="3"/>
    <n v="13.4"/>
    <n v="13.600000000000003"/>
    <n v="-0.20000000000000284"/>
    <m/>
  </r>
  <r>
    <s v="TER"/>
    <x v="2"/>
    <x v="6"/>
    <x v="25"/>
    <m/>
    <s v="Gestionnaire"/>
    <s v="Technico-administratif"/>
    <s v="Support"/>
    <x v="3"/>
    <n v="0"/>
    <m/>
    <n v="0"/>
    <m/>
  </r>
  <r>
    <s v="TER"/>
    <x v="2"/>
    <x v="6"/>
    <x v="25"/>
    <m/>
    <s v="Assistant de direction"/>
    <s v="Technico-administratif"/>
    <s v="Support"/>
    <x v="3"/>
    <n v="0.8"/>
    <n v="1"/>
    <n v="-0.19999999999999996"/>
    <m/>
  </r>
  <r>
    <s v="TER"/>
    <x v="2"/>
    <x v="6"/>
    <x v="25"/>
    <m/>
    <s v="Dirigeant"/>
    <s v="Dirigeant"/>
    <s v="Management"/>
    <x v="4"/>
    <n v="1"/>
    <n v="1"/>
    <n v="0"/>
    <m/>
  </r>
  <r>
    <s v="TER"/>
    <x v="2"/>
    <x v="6"/>
    <x v="25"/>
    <m/>
    <s v="Expert"/>
    <s v="Expertise"/>
    <s v="Support"/>
    <x v="5"/>
    <n v="2"/>
    <n v="3"/>
    <n v="-1"/>
    <m/>
  </r>
  <r>
    <s v="TER"/>
    <x v="2"/>
    <x v="6"/>
    <x v="25"/>
    <m/>
    <s v="Magasinier"/>
    <s v="Logistique"/>
    <s v="Support"/>
    <x v="3"/>
    <n v="4.5999999999999996"/>
    <n v="4.72"/>
    <n v="-0.12000000000000011"/>
    <m/>
  </r>
  <r>
    <s v="TER"/>
    <x v="2"/>
    <x v="6"/>
    <x v="25"/>
    <m/>
    <s v="Opérateur"/>
    <s v="Logistique"/>
    <s v="Support"/>
    <x v="3"/>
    <n v="12.7"/>
    <n v="12.65"/>
    <n v="4.9999999999998934E-2"/>
    <m/>
  </r>
  <r>
    <s v="TER"/>
    <x v="2"/>
    <x v="6"/>
    <x v="25"/>
    <m/>
    <s v="Responsable de service"/>
    <s v="Encadrement"/>
    <s v="Management"/>
    <x v="4"/>
    <n v="1"/>
    <n v="1.6"/>
    <n v="-0.60000000000000009"/>
    <m/>
  </r>
  <r>
    <s v="TER"/>
    <x v="2"/>
    <x v="6"/>
    <x v="25"/>
    <m/>
    <s v="Responsable d'équipe"/>
    <s v="Encadrement"/>
    <s v="Management"/>
    <x v="4"/>
    <n v="3"/>
    <n v="2"/>
    <n v="1"/>
    <m/>
  </r>
  <r>
    <s v="TER"/>
    <x v="2"/>
    <x v="6"/>
    <x v="25"/>
    <m/>
    <s v="Responsable fonctionnel"/>
    <s v="Encadrement"/>
    <s v="Management"/>
    <x v="4"/>
    <n v="0"/>
    <n v="1"/>
    <n v="-1"/>
    <m/>
  </r>
  <r>
    <s v="TER"/>
    <x v="1"/>
    <x v="6"/>
    <x v="26"/>
    <m/>
    <s v="Assistant TER"/>
    <s v="Technico-administratif"/>
    <s v="Support"/>
    <x v="3"/>
    <n v="18.3"/>
    <n v="22.740000000000002"/>
    <n v="-4.4400000000000013"/>
    <m/>
  </r>
  <r>
    <s v="TER"/>
    <x v="1"/>
    <x v="6"/>
    <x v="26"/>
    <m/>
    <s v="Gestionnaire"/>
    <s v="Technico-administratif"/>
    <s v="Support"/>
    <x v="3"/>
    <n v="18.700000000000003"/>
    <m/>
    <n v="18.700000000000003"/>
    <m/>
  </r>
  <r>
    <s v="TER"/>
    <x v="1"/>
    <x v="6"/>
    <x v="26"/>
    <m/>
    <s v="Assistant de direction"/>
    <s v="Technico-administratif"/>
    <s v="Support"/>
    <x v="3"/>
    <n v="1.9"/>
    <n v="1.9"/>
    <n v="0"/>
    <m/>
  </r>
  <r>
    <s v="TER"/>
    <x v="1"/>
    <x v="6"/>
    <x v="26"/>
    <m/>
    <s v="Dirigeant"/>
    <s v="Dirigeant"/>
    <s v="Management"/>
    <x v="4"/>
    <n v="1"/>
    <n v="1"/>
    <n v="0"/>
    <m/>
  </r>
  <r>
    <s v="TER"/>
    <x v="1"/>
    <x v="6"/>
    <x v="26"/>
    <m/>
    <s v="Expert"/>
    <s v="Expertise"/>
    <s v="Support"/>
    <x v="5"/>
    <n v="9"/>
    <n v="6"/>
    <n v="3"/>
    <m/>
  </r>
  <r>
    <s v="TER"/>
    <x v="1"/>
    <x v="6"/>
    <x v="26"/>
    <m/>
    <s v="Magasinier"/>
    <s v="Logistique"/>
    <s v="Support"/>
    <x v="3"/>
    <n v="5"/>
    <n v="1"/>
    <n v="4"/>
    <m/>
  </r>
  <r>
    <s v="TER"/>
    <x v="1"/>
    <x v="6"/>
    <x v="26"/>
    <m/>
    <s v="Opérateur"/>
    <s v="Logistique"/>
    <s v="Support"/>
    <x v="3"/>
    <n v="26.5"/>
    <n v="19.709999999999997"/>
    <n v="6.7900000000000027"/>
    <m/>
  </r>
  <r>
    <s v="TER"/>
    <x v="1"/>
    <x v="6"/>
    <x v="26"/>
    <m/>
    <s v="Responsable de service"/>
    <s v="Encadrement"/>
    <s v="Management"/>
    <x v="4"/>
    <n v="2"/>
    <n v="2"/>
    <n v="0"/>
    <m/>
  </r>
  <r>
    <s v="TER"/>
    <x v="1"/>
    <x v="6"/>
    <x v="26"/>
    <m/>
    <s v="Responsable d'équipe"/>
    <s v="Encadrement"/>
    <s v="Management"/>
    <x v="4"/>
    <n v="3"/>
    <n v="3"/>
    <n v="0"/>
    <m/>
  </r>
  <r>
    <s v="TER"/>
    <x v="1"/>
    <x v="6"/>
    <x v="26"/>
    <m/>
    <s v="Responsable fonctionnel"/>
    <s v="Encadrement"/>
    <s v="Management"/>
    <x v="4"/>
    <n v="1"/>
    <n v="1"/>
    <n v="0"/>
    <m/>
  </r>
  <r>
    <s v="TER"/>
    <x v="4"/>
    <x v="6"/>
    <x v="27"/>
    <m/>
    <s v="Assistant TER"/>
    <s v="Technico-administratif"/>
    <s v="Support"/>
    <x v="3"/>
    <n v="6.6"/>
    <n v="5.8"/>
    <n v="0.79999999999999982"/>
    <m/>
  </r>
  <r>
    <s v="TER"/>
    <x v="4"/>
    <x v="6"/>
    <x v="27"/>
    <m/>
    <s v="Gestionnaire"/>
    <s v="Technico-administratif"/>
    <s v="Support"/>
    <x v="3"/>
    <n v="3"/>
    <m/>
    <n v="3"/>
    <m/>
  </r>
  <r>
    <s v="TER"/>
    <x v="4"/>
    <x v="6"/>
    <x v="27"/>
    <m/>
    <s v="Assistant de direction"/>
    <s v="Technico-administratif"/>
    <s v="Support"/>
    <x v="3"/>
    <n v="1"/>
    <n v="1"/>
    <n v="0"/>
    <m/>
  </r>
  <r>
    <s v="TER"/>
    <x v="4"/>
    <x v="6"/>
    <x v="27"/>
    <m/>
    <s v="Dirigeant"/>
    <s v="Dirigeant"/>
    <s v="Management"/>
    <x v="4"/>
    <n v="1"/>
    <n v="1"/>
    <n v="0"/>
    <m/>
  </r>
  <r>
    <s v="TER"/>
    <x v="4"/>
    <x v="6"/>
    <x v="27"/>
    <m/>
    <s v="Expert"/>
    <s v="Expertise"/>
    <s v="Support"/>
    <x v="5"/>
    <n v="3.5"/>
    <n v="4"/>
    <n v="-0.5"/>
    <m/>
  </r>
  <r>
    <s v="TER"/>
    <x v="4"/>
    <x v="6"/>
    <x v="27"/>
    <m/>
    <s v="Magasinier"/>
    <s v="Logistique"/>
    <s v="Support"/>
    <x v="3"/>
    <n v="0"/>
    <n v="0"/>
    <n v="0"/>
    <m/>
  </r>
  <r>
    <s v="TER"/>
    <x v="4"/>
    <x v="6"/>
    <x v="27"/>
    <m/>
    <s v="Opérateur"/>
    <s v="Logistique"/>
    <s v="Support"/>
    <x v="3"/>
    <n v="13.42"/>
    <n v="10.42"/>
    <n v="3"/>
    <m/>
  </r>
  <r>
    <s v="TER"/>
    <x v="4"/>
    <x v="6"/>
    <x v="27"/>
    <m/>
    <s v="Responsable de service"/>
    <s v="Encadrement"/>
    <s v="Management"/>
    <x v="4"/>
    <n v="1"/>
    <n v="1"/>
    <n v="0"/>
    <m/>
  </r>
  <r>
    <s v="TER"/>
    <x v="4"/>
    <x v="6"/>
    <x v="27"/>
    <m/>
    <s v="Responsable d'équipe"/>
    <s v="Encadrement"/>
    <s v="Management"/>
    <x v="4"/>
    <n v="1"/>
    <m/>
    <n v="1"/>
    <m/>
  </r>
  <r>
    <s v="TER"/>
    <x v="4"/>
    <x v="6"/>
    <x v="27"/>
    <m/>
    <s v="Responsable fonctionnel"/>
    <s v="Encadrement"/>
    <s v="Management"/>
    <x v="4"/>
    <n v="1.5"/>
    <n v="1"/>
    <n v="0.5"/>
    <m/>
  </r>
  <r>
    <s v="TER"/>
    <x v="3"/>
    <x v="6"/>
    <x v="28"/>
    <m/>
    <s v="Assistant TER"/>
    <s v="Technico-administratif"/>
    <s v="Support"/>
    <x v="3"/>
    <n v="6.5"/>
    <n v="6.3999999999999995"/>
    <n v="0.10000000000000053"/>
    <m/>
  </r>
  <r>
    <s v="TER"/>
    <x v="3"/>
    <x v="6"/>
    <x v="28"/>
    <m/>
    <s v="Gestionnaire"/>
    <s v="Technico-administratif"/>
    <s v="Support"/>
    <x v="3"/>
    <n v="3"/>
    <m/>
    <n v="3"/>
    <m/>
  </r>
  <r>
    <s v="TER"/>
    <x v="3"/>
    <x v="6"/>
    <x v="28"/>
    <m/>
    <s v="Assistant de direction"/>
    <s v="Technico-administratif"/>
    <s v="Support"/>
    <x v="3"/>
    <n v="1"/>
    <n v="1"/>
    <n v="0"/>
    <m/>
  </r>
  <r>
    <s v="TER"/>
    <x v="3"/>
    <x v="6"/>
    <x v="28"/>
    <m/>
    <s v="Dirigeant"/>
    <s v="Dirigeant"/>
    <s v="Management"/>
    <x v="4"/>
    <n v="1"/>
    <n v="1"/>
    <n v="0"/>
    <m/>
  </r>
  <r>
    <s v="TER"/>
    <x v="3"/>
    <x v="6"/>
    <x v="28"/>
    <m/>
    <s v="Expert"/>
    <s v="Expertise"/>
    <s v="Support"/>
    <x v="5"/>
    <n v="0.6"/>
    <n v="0.6"/>
    <n v="0"/>
    <m/>
  </r>
  <r>
    <s v="TER"/>
    <x v="3"/>
    <x v="6"/>
    <x v="28"/>
    <m/>
    <s v="Magasinier"/>
    <s v="Logistique"/>
    <s v="Support"/>
    <x v="3"/>
    <n v="0"/>
    <m/>
    <n v="0"/>
    <m/>
  </r>
  <r>
    <s v="TER"/>
    <x v="3"/>
    <x v="6"/>
    <x v="28"/>
    <m/>
    <s v="Opérateur"/>
    <s v="Logistique"/>
    <s v="Support"/>
    <x v="3"/>
    <n v="7.2"/>
    <n v="7.3"/>
    <n v="-9.9999999999999645E-2"/>
    <m/>
  </r>
  <r>
    <s v="TER"/>
    <x v="3"/>
    <x v="6"/>
    <x v="28"/>
    <m/>
    <s v="Responsable de service"/>
    <s v="Encadrement"/>
    <s v="Management"/>
    <x v="4"/>
    <n v="1"/>
    <n v="1"/>
    <n v="0"/>
    <m/>
  </r>
  <r>
    <s v="TER"/>
    <x v="3"/>
    <x v="6"/>
    <x v="28"/>
    <m/>
    <s v="Responsable d'équipe"/>
    <s v="Encadrement"/>
    <s v="Management"/>
    <x v="4"/>
    <n v="0"/>
    <m/>
    <n v="0"/>
    <m/>
  </r>
  <r>
    <s v="TER"/>
    <x v="3"/>
    <x v="6"/>
    <x v="28"/>
    <m/>
    <s v="Responsable fonctionnel"/>
    <s v="Encadrement"/>
    <s v="Management"/>
    <x v="4"/>
    <n v="0.8"/>
    <n v="0.8"/>
    <n v="0"/>
    <m/>
  </r>
  <r>
    <s v="SC"/>
    <x v="5"/>
    <x v="7"/>
    <x v="29"/>
    <m/>
    <s v="Dirigeant"/>
    <s v="Dirigeant"/>
    <s v="Management"/>
    <x v="4"/>
    <n v="1"/>
    <n v="1"/>
    <n v="0"/>
    <m/>
  </r>
  <r>
    <s v="SC"/>
    <x v="5"/>
    <x v="7"/>
    <x v="29"/>
    <m/>
    <s v="Responsable de service"/>
    <s v="Encadrement"/>
    <s v="Management"/>
    <x v="4"/>
    <n v="2"/>
    <n v="1"/>
    <n v="1"/>
    <m/>
  </r>
  <r>
    <s v="SC"/>
    <x v="5"/>
    <x v="7"/>
    <x v="29"/>
    <m/>
    <s v="Assistant de direction"/>
    <s v="Technico-administratif"/>
    <s v="Support"/>
    <x v="3"/>
    <n v="1"/>
    <n v="1"/>
    <n v="0"/>
    <m/>
  </r>
  <r>
    <s v="SC"/>
    <x v="5"/>
    <x v="7"/>
    <x v="29"/>
    <m/>
    <s v="Gestionnaire"/>
    <s v="Technico-administratif"/>
    <s v="Support"/>
    <x v="3"/>
    <n v="0.8"/>
    <n v="0.8"/>
    <n v="0"/>
    <m/>
  </r>
  <r>
    <s v="SC"/>
    <x v="5"/>
    <x v="7"/>
    <x v="29"/>
    <m/>
    <s v="Expert"/>
    <s v="Expertise"/>
    <s v="Support"/>
    <x v="5"/>
    <n v="1"/>
    <n v="1"/>
    <n v="0"/>
    <m/>
  </r>
  <r>
    <s v="SC"/>
    <x v="5"/>
    <x v="8"/>
    <x v="30"/>
    <m/>
    <s v="Directeur de département "/>
    <s v="Encadrement"/>
    <s v="Management"/>
    <x v="4"/>
    <n v="1"/>
    <n v="0"/>
    <n v="1"/>
    <m/>
  </r>
  <r>
    <s v="SC"/>
    <x v="5"/>
    <x v="8"/>
    <x v="30"/>
    <m/>
    <s v="Infographiste"/>
    <s v="Expertise"/>
    <s v="Support"/>
    <x v="5"/>
    <n v="0.9"/>
    <n v="0.9"/>
    <n v="0"/>
    <m/>
  </r>
  <r>
    <s v="SC"/>
    <x v="5"/>
    <x v="9"/>
    <x v="31"/>
    <m/>
    <s v="Directeur de département "/>
    <s v="Encadrement"/>
    <s v="Management"/>
    <x v="4"/>
    <n v="1"/>
    <n v="1"/>
    <n v="0"/>
    <m/>
  </r>
  <r>
    <s v="SC"/>
    <x v="5"/>
    <x v="9"/>
    <x v="31"/>
    <m/>
    <s v="Assistant de direction"/>
    <s v="Technico-administratif"/>
    <s v="Support"/>
    <x v="3"/>
    <n v="1"/>
    <n v="0.8"/>
    <n v="0.19999999999999996"/>
    <m/>
  </r>
  <r>
    <s v="SC"/>
    <x v="5"/>
    <x v="9"/>
    <x v="31"/>
    <m/>
    <s v="Expert"/>
    <s v="Expertise"/>
    <s v="Production"/>
    <x v="2"/>
    <n v="2.0000000000000004"/>
    <n v="1.8"/>
    <n v="0.2000000000000004"/>
    <m/>
  </r>
  <r>
    <s v="SC"/>
    <x v="5"/>
    <x v="9"/>
    <x v="31"/>
    <s v="Service Innovation &amp; gestion des produits"/>
    <s v="Responsable de service"/>
    <s v="Encadrement"/>
    <s v="Management"/>
    <x v="4"/>
    <n v="1"/>
    <m/>
    <n v="1"/>
    <m/>
  </r>
  <r>
    <s v="SC"/>
    <x v="5"/>
    <x v="9"/>
    <x v="31"/>
    <s v="Service Innovation &amp; gestion des produits"/>
    <s v="Expert"/>
    <s v="Expertise"/>
    <s v="Production"/>
    <x v="2"/>
    <n v="7.9999999999999991"/>
    <n v="5"/>
    <n v="2.9999999999999991"/>
    <m/>
  </r>
  <r>
    <s v="SC"/>
    <x v="5"/>
    <x v="10"/>
    <x v="32"/>
    <m/>
    <s v="Directeur"/>
    <s v="Encadrement"/>
    <s v="Management"/>
    <x v="4"/>
    <n v="1"/>
    <n v="1"/>
    <n v="0"/>
    <m/>
  </r>
  <r>
    <s v="SC"/>
    <x v="5"/>
    <x v="10"/>
    <x v="32"/>
    <m/>
    <s v="Responsable d'équipe "/>
    <s v="Encadrement"/>
    <s v="Management"/>
    <x v="4"/>
    <n v="1"/>
    <m/>
    <n v="1"/>
    <m/>
  </r>
  <r>
    <s v="SC"/>
    <x v="5"/>
    <x v="10"/>
    <x v="32"/>
    <s v="Service Gestion des dispositifs"/>
    <s v="Responsable de service"/>
    <s v="Encadrement"/>
    <s v="Management"/>
    <x v="4"/>
    <n v="1"/>
    <m/>
    <n v="1"/>
    <m/>
  </r>
  <r>
    <s v="SC"/>
    <x v="5"/>
    <x v="10"/>
    <x v="32"/>
    <s v="Service Gestion des dispositifs"/>
    <s v="Gestionnaire"/>
    <s v="Technico-administratif"/>
    <s v="Production"/>
    <x v="1"/>
    <n v="1.64"/>
    <n v="1.64"/>
    <n v="0"/>
    <m/>
  </r>
  <r>
    <s v="SC"/>
    <x v="5"/>
    <x v="10"/>
    <x v="32"/>
    <s v="Service Gestion des dispositifs"/>
    <s v="Expert"/>
    <s v="Expertise"/>
    <s v="Production"/>
    <x v="2"/>
    <n v="0.99999999999999989"/>
    <n v="0.6"/>
    <n v="0.39999999999999991"/>
    <m/>
  </r>
  <r>
    <s v="SC"/>
    <x v="5"/>
    <x v="10"/>
    <x v="32"/>
    <s v="Service Gestion des parcours publics fragilisés"/>
    <s v="Responsable de service"/>
    <s v="Encadrement"/>
    <s v="Management"/>
    <x v="4"/>
    <n v="1"/>
    <n v="0.8"/>
    <n v="0.19999999999999996"/>
    <m/>
  </r>
  <r>
    <s v="SC"/>
    <x v="5"/>
    <x v="10"/>
    <x v="32"/>
    <s v="Service Gestion des parcours publics fragilisés"/>
    <s v="Expert"/>
    <s v="Expertise"/>
    <s v="Production"/>
    <x v="2"/>
    <n v="2.4999999999999987"/>
    <n v="1.7"/>
    <n v="0.79999999999999871"/>
    <m/>
  </r>
  <r>
    <s v="SC"/>
    <x v="5"/>
    <x v="10"/>
    <x v="32"/>
    <s v="Service Gestion des parcours publics fragilisés"/>
    <s v="Conseiller - spécialité Socio-professionnel"/>
    <s v="Métier"/>
    <s v="Production"/>
    <x v="0"/>
    <m/>
    <n v="0.8"/>
    <n v="-0.8"/>
    <m/>
  </r>
  <r>
    <s v="SC"/>
    <x v="5"/>
    <x v="10"/>
    <x v="32"/>
    <s v="Service Gestion des parcours publics fragilisés"/>
    <s v="Psychologue "/>
    <s v="Expertise"/>
    <s v="Production"/>
    <x v="2"/>
    <n v="5.0000000000000009"/>
    <n v="4.6500000000000004"/>
    <n v="0.35000000000000053"/>
    <m/>
  </r>
  <r>
    <s v="SC"/>
    <x v="5"/>
    <x v="10"/>
    <x v="32"/>
    <s v="Service Gestion des parcours publics fragilisés"/>
    <s v="Gestionnaire"/>
    <s v="Technico-administratif"/>
    <s v="Production"/>
    <x v="1"/>
    <n v="0.99999999999999989"/>
    <n v="1"/>
    <n v="0"/>
    <m/>
  </r>
  <r>
    <s v="SC"/>
    <x v="5"/>
    <x v="10"/>
    <x v="32"/>
    <s v="Service Gestion des parcours tous publics"/>
    <s v="Responsable de service"/>
    <s v="Encadrement"/>
    <s v="Management"/>
    <x v="4"/>
    <n v="1"/>
    <m/>
    <n v="1"/>
    <m/>
  </r>
  <r>
    <s v="SC"/>
    <x v="5"/>
    <x v="10"/>
    <x v="32"/>
    <s v="Service Gestion des parcours tous publics"/>
    <s v="Expert"/>
    <s v="Expertise"/>
    <s v="Production"/>
    <x v="2"/>
    <n v="2.63"/>
    <n v="2.1"/>
    <n v="0.5299999999999998"/>
    <m/>
  </r>
  <r>
    <s v="SC"/>
    <x v="5"/>
    <x v="11"/>
    <x v="33"/>
    <m/>
    <s v="Directeur"/>
    <s v="Encadrement"/>
    <s v="Management"/>
    <x v="4"/>
    <n v="1"/>
    <n v="1"/>
    <n v="0"/>
    <m/>
  </r>
  <r>
    <s v="SC"/>
    <x v="5"/>
    <x v="11"/>
    <x v="33"/>
    <m/>
    <s v="Responsable de service"/>
    <s v="Encadrement"/>
    <s v="Management"/>
    <x v="4"/>
    <n v="3"/>
    <n v="1.5"/>
    <n v="1.5"/>
    <m/>
  </r>
  <r>
    <s v="SC"/>
    <x v="5"/>
    <x v="11"/>
    <x v="33"/>
    <m/>
    <s v="Gestionnaire"/>
    <s v="Technico-administratif"/>
    <s v="Production"/>
    <x v="1"/>
    <n v="6.830000000000001"/>
    <n v="3.5"/>
    <n v="3.330000000000001"/>
    <m/>
  </r>
  <r>
    <s v="SC"/>
    <x v="5"/>
    <x v="11"/>
    <x v="33"/>
    <m/>
    <s v="Assistant"/>
    <s v="Technico-administratif"/>
    <s v="Production"/>
    <x v="1"/>
    <m/>
    <n v="2.5"/>
    <n v="-2.5"/>
    <m/>
  </r>
  <r>
    <s v="SC"/>
    <x v="5"/>
    <x v="11"/>
    <x v="33"/>
    <m/>
    <s v="Conseiller Services ouverts"/>
    <s v="Métier"/>
    <s v="Production"/>
    <x v="0"/>
    <n v="1"/>
    <n v="1"/>
    <n v="0"/>
    <m/>
  </r>
  <r>
    <s v="SC"/>
    <x v="5"/>
    <x v="11"/>
    <x v="33"/>
    <m/>
    <s v="Expert"/>
    <s v="Expertise"/>
    <s v="Production"/>
    <x v="2"/>
    <n v="13.100000000000001"/>
    <n v="11.3"/>
    <n v="1.8000000000000007"/>
    <m/>
  </r>
  <r>
    <s v="SC"/>
    <x v="5"/>
    <x v="12"/>
    <x v="34"/>
    <m/>
    <s v="Directeur de département "/>
    <s v="Encadrement"/>
    <s v="Management"/>
    <x v="4"/>
    <n v="1"/>
    <n v="1"/>
    <n v="0"/>
    <m/>
  </r>
  <r>
    <s v="SC"/>
    <x v="5"/>
    <x v="12"/>
    <x v="34"/>
    <m/>
    <s v="Assistant de direction"/>
    <s v="Technico-administratif"/>
    <s v="Support"/>
    <x v="3"/>
    <n v="0.8"/>
    <n v="0.8"/>
    <n v="0"/>
    <m/>
  </r>
  <r>
    <s v="SC"/>
    <x v="5"/>
    <x v="12"/>
    <x v="34"/>
    <m/>
    <s v="Expert"/>
    <s v="Expertise"/>
    <s v="Production"/>
    <x v="2"/>
    <n v="1"/>
    <n v="1"/>
    <n v="0"/>
    <m/>
  </r>
  <r>
    <s v="SC"/>
    <x v="5"/>
    <x v="13"/>
    <x v="35"/>
    <m/>
    <s v="Directeur"/>
    <s v="Encadrement"/>
    <s v="Management"/>
    <x v="4"/>
    <n v="1"/>
    <n v="1"/>
    <n v="0"/>
    <m/>
  </r>
  <r>
    <s v="SC"/>
    <x v="5"/>
    <x v="13"/>
    <x v="35"/>
    <m/>
    <s v="Assistant de direction"/>
    <s v="Technico-administratif"/>
    <s v="Support"/>
    <x v="3"/>
    <n v="1"/>
    <n v="1"/>
    <n v="0"/>
    <m/>
  </r>
  <r>
    <s v="SC"/>
    <x v="5"/>
    <x v="13"/>
    <x v="35"/>
    <m/>
    <s v="Responsable de service"/>
    <s v="Encadrement"/>
    <s v="Management"/>
    <x v="4"/>
    <n v="3"/>
    <n v="3"/>
    <n v="0"/>
    <m/>
  </r>
  <r>
    <s v="SC"/>
    <x v="5"/>
    <x v="13"/>
    <x v="35"/>
    <m/>
    <s v="Responsable d'équipe "/>
    <s v="Encadrement"/>
    <s v="Management"/>
    <x v="4"/>
    <n v="1"/>
    <n v="1"/>
    <n v="0"/>
    <m/>
  </r>
  <r>
    <s v="SC"/>
    <x v="5"/>
    <x v="13"/>
    <x v="35"/>
    <m/>
    <s v="Assistant"/>
    <s v="Technico-administratif"/>
    <s v="Production"/>
    <x v="1"/>
    <n v="4.3"/>
    <n v="3.79"/>
    <n v="0.50999999999999979"/>
    <m/>
  </r>
  <r>
    <s v="SC"/>
    <x v="5"/>
    <x v="13"/>
    <x v="35"/>
    <m/>
    <s v="Conseiller - spécialité Entreprise"/>
    <s v="Métier"/>
    <s v="Production"/>
    <x v="0"/>
    <n v="9.355649588058661"/>
    <n v="9.85"/>
    <n v="-0.49435041194133866"/>
    <m/>
  </r>
  <r>
    <s v="SC"/>
    <x v="5"/>
    <x v="13"/>
    <x v="35"/>
    <m/>
    <s v="Conseiller - spécialité PFI"/>
    <s v="Métier"/>
    <s v="Production"/>
    <x v="0"/>
    <n v="8.706610855884013E-2"/>
    <m/>
    <n v="8.706610855884013E-2"/>
    <m/>
  </r>
  <r>
    <s v="SC"/>
    <x v="5"/>
    <x v="13"/>
    <x v="35"/>
    <m/>
    <s v="Expert"/>
    <s v="Expertise"/>
    <s v="Production"/>
    <x v="2"/>
    <n v="14.6"/>
    <n v="15.09"/>
    <n v="-0.49000000000000021"/>
    <m/>
  </r>
  <r>
    <s v="SC"/>
    <x v="5"/>
    <x v="13"/>
    <x v="35"/>
    <m/>
    <s v="Gestionnaire"/>
    <s v="Technico-administratif"/>
    <s v="Production"/>
    <x v="1"/>
    <n v="3.1"/>
    <n v="2.25"/>
    <n v="0.85000000000000009"/>
    <m/>
  </r>
  <r>
    <s v="SC"/>
    <x v="5"/>
    <x v="14"/>
    <x v="36"/>
    <m/>
    <s v="Directeur"/>
    <s v="Encadrement"/>
    <s v="Management"/>
    <x v="4"/>
    <n v="1"/>
    <n v="1"/>
    <n v="0"/>
    <m/>
  </r>
  <r>
    <s v="SC"/>
    <x v="5"/>
    <x v="14"/>
    <x v="36"/>
    <m/>
    <s v="Assistant de direction"/>
    <s v="Technico-administratif"/>
    <s v="Support"/>
    <x v="3"/>
    <n v="1"/>
    <n v="0.9"/>
    <n v="9.9999999999999978E-2"/>
    <m/>
  </r>
  <r>
    <s v="SC"/>
    <x v="5"/>
    <x v="14"/>
    <x v="36"/>
    <m/>
    <s v="Responsable de service"/>
    <s v="Encadrement"/>
    <s v="Management"/>
    <x v="4"/>
    <n v="4"/>
    <n v="3"/>
    <n v="1"/>
    <m/>
  </r>
  <r>
    <s v="SC"/>
    <x v="5"/>
    <x v="14"/>
    <x v="36"/>
    <m/>
    <s v="Responsable de centre"/>
    <s v="Encadrement"/>
    <s v="Management"/>
    <x v="4"/>
    <n v="1"/>
    <n v="0.8"/>
    <n v="0.19999999999999996"/>
    <m/>
  </r>
  <r>
    <s v="SC"/>
    <x v="5"/>
    <x v="14"/>
    <x v="36"/>
    <m/>
    <s v="Responsable d'équipe "/>
    <s v="Encadrement"/>
    <s v="Management"/>
    <x v="4"/>
    <n v="1"/>
    <n v="0.8"/>
    <n v="0.19999999999999996"/>
    <m/>
  </r>
  <r>
    <s v="SC"/>
    <x v="5"/>
    <x v="14"/>
    <x v="36"/>
    <m/>
    <s v="Analyste"/>
    <s v="Expertise"/>
    <s v="Production"/>
    <x v="2"/>
    <n v="1"/>
    <n v="1"/>
    <n v="0"/>
    <m/>
  </r>
  <r>
    <s v="SC"/>
    <x v="5"/>
    <x v="14"/>
    <x v="36"/>
    <m/>
    <s v="Assistant"/>
    <s v="Technico-administratif"/>
    <s v="Production"/>
    <x v="1"/>
    <n v="7"/>
    <n v="5.32"/>
    <n v="1.6799999999999997"/>
    <m/>
  </r>
  <r>
    <s v="SC"/>
    <x v="5"/>
    <x v="14"/>
    <x v="36"/>
    <m/>
    <s v="Gestionnaire"/>
    <s v="Technico-administratif"/>
    <s v="Production"/>
    <x v="1"/>
    <n v="8"/>
    <n v="9.8000000000000007"/>
    <n v="-1.8000000000000007"/>
    <m/>
  </r>
  <r>
    <s v="SC"/>
    <x v="5"/>
    <x v="14"/>
    <x v="36"/>
    <m/>
    <s v="Expert"/>
    <s v="Expertise"/>
    <s v="Production"/>
    <x v="2"/>
    <n v="38"/>
    <n v="35.22"/>
    <n v="2.7800000000000011"/>
    <m/>
  </r>
  <r>
    <s v="SC"/>
    <x v="5"/>
    <x v="14"/>
    <x v="36"/>
    <m/>
    <s v="Formateur"/>
    <s v="Métier"/>
    <s v="Production"/>
    <x v="0"/>
    <n v="14"/>
    <n v="11.959999999999999"/>
    <n v="2.0400000000000009"/>
    <m/>
  </r>
  <r>
    <s v="SC"/>
    <x v="5"/>
    <x v="15"/>
    <x v="37"/>
    <m/>
    <s v="Assistant de direction"/>
    <s v="Encadrement"/>
    <s v="Management"/>
    <x v="4"/>
    <n v="0.5"/>
    <n v="0.4"/>
    <n v="9.9999999999999978E-2"/>
    <m/>
  </r>
  <r>
    <s v="SC"/>
    <x v="5"/>
    <x v="15"/>
    <x v="37"/>
    <m/>
    <s v="Directeur de département "/>
    <s v="Technico-administratif"/>
    <s v="Support"/>
    <x v="3"/>
    <n v="0.5"/>
    <n v="0.5"/>
    <n v="0"/>
    <m/>
  </r>
  <r>
    <s v="SC"/>
    <x v="5"/>
    <x v="16"/>
    <x v="38"/>
    <m/>
    <s v="Directeur"/>
    <s v="Encadrement"/>
    <s v="Management"/>
    <x v="4"/>
    <n v="1"/>
    <n v="1"/>
    <n v="0"/>
    <m/>
  </r>
  <r>
    <s v="SC"/>
    <x v="5"/>
    <x v="16"/>
    <x v="38"/>
    <m/>
    <s v="Expert"/>
    <s v="Expertise"/>
    <s v="Support"/>
    <x v="5"/>
    <n v="8.6"/>
    <n v="5.8999999999999995"/>
    <n v="2.7"/>
    <m/>
  </r>
  <r>
    <s v="SC"/>
    <x v="5"/>
    <x v="16"/>
    <x v="38"/>
    <m/>
    <s v="Infographiste"/>
    <s v="Expertise"/>
    <s v="Support"/>
    <x v="5"/>
    <n v="0.8"/>
    <n v="0.69"/>
    <n v="0.1100000000000001"/>
    <m/>
  </r>
  <r>
    <s v="SC"/>
    <x v="5"/>
    <x v="15"/>
    <x v="37"/>
    <s v="Service Marketing - Siège"/>
    <s v="Responsable de service"/>
    <s v="Encadrement"/>
    <s v="Management"/>
    <x v="4"/>
    <n v="1"/>
    <n v="1"/>
    <n v="0"/>
    <m/>
  </r>
  <r>
    <s v="SC"/>
    <x v="5"/>
    <x v="15"/>
    <x v="37"/>
    <s v="Service Marketing - Siège"/>
    <s v="Expert"/>
    <s v="Expertise"/>
    <s v="Support"/>
    <x v="5"/>
    <n v="4"/>
    <n v="1.7"/>
    <n v="2.2999999999999998"/>
    <m/>
  </r>
  <r>
    <s v="SC"/>
    <x v="5"/>
    <x v="17"/>
    <x v="39"/>
    <m/>
    <s v="Directeur"/>
    <s v="Encadrement"/>
    <s v="Management"/>
    <x v="4"/>
    <n v="1"/>
    <n v="1"/>
    <n v="0"/>
    <m/>
  </r>
  <r>
    <s v="SC"/>
    <x v="5"/>
    <x v="18"/>
    <x v="40"/>
    <m/>
    <s v="Responsable d'équipe "/>
    <s v="Encadrement"/>
    <s v="Management"/>
    <x v="4"/>
    <n v="3"/>
    <n v="3"/>
    <n v="0"/>
    <m/>
  </r>
  <r>
    <s v="SC"/>
    <x v="5"/>
    <x v="18"/>
    <x v="40"/>
    <m/>
    <s v="Collaborateur Centre de contact"/>
    <s v="Métier"/>
    <s v="Production"/>
    <x v="0"/>
    <n v="33.843980645161295"/>
    <n v="31.750000000000004"/>
    <n v="2.0939806451612917"/>
    <m/>
  </r>
  <r>
    <s v="SC"/>
    <x v="5"/>
    <x v="18"/>
    <x v="40"/>
    <m/>
    <s v="Conseiller Citoyens - Démarches administratives à distance"/>
    <s v="Métier"/>
    <s v="Production"/>
    <x v="0"/>
    <n v="20.183129032258066"/>
    <n v="18.77"/>
    <n v="1.4131290322580661"/>
    <m/>
  </r>
  <r>
    <s v="SC"/>
    <x v="5"/>
    <x v="18"/>
    <x v="40"/>
    <m/>
    <s v="Gestionnaire support informatique/Assistant"/>
    <s v="Technico-administratif"/>
    <s v="Production"/>
    <x v="1"/>
    <n v="3.0000000000000004"/>
    <n v="1.8"/>
    <n v="1.2000000000000004"/>
    <m/>
  </r>
  <r>
    <s v="SC"/>
    <x v="5"/>
    <x v="18"/>
    <x v="40"/>
    <m/>
    <s v="Référent matières"/>
    <s v="Métier"/>
    <s v="Production"/>
    <x v="0"/>
    <n v="3.3657736842105259"/>
    <n v="1.8"/>
    <n v="1.5657736842105259"/>
    <m/>
  </r>
  <r>
    <s v="SC"/>
    <x v="5"/>
    <x v="19"/>
    <x v="41"/>
    <m/>
    <s v="Responsable d'équipe "/>
    <s v="Encadrement"/>
    <s v="Management"/>
    <x v="4"/>
    <n v="4"/>
    <n v="3.8"/>
    <n v="0.20000000000000018"/>
    <m/>
  </r>
  <r>
    <s v="SC"/>
    <x v="5"/>
    <x v="19"/>
    <x v="41"/>
    <m/>
    <s v="Assistant"/>
    <s v="Technico-administratif"/>
    <s v="Production"/>
    <x v="1"/>
    <n v="4.68"/>
    <n v="2"/>
    <n v="2.6799999999999997"/>
    <m/>
  </r>
  <r>
    <s v="SC"/>
    <x v="5"/>
    <x v="19"/>
    <x v="41"/>
    <m/>
    <s v="E-Conseiller"/>
    <s v="Métier"/>
    <s v="Production"/>
    <x v="0"/>
    <n v="57.390668760580645"/>
    <n v="46.089999999999996"/>
    <n v="11.300668760580649"/>
    <m/>
  </r>
  <r>
    <s v="SC"/>
    <x v="5"/>
    <x v="20"/>
    <x v="42"/>
    <m/>
    <s v="Directeur"/>
    <s v="Encadrement"/>
    <s v="Management"/>
    <x v="4"/>
    <n v="1"/>
    <n v="1"/>
    <n v="0"/>
    <m/>
  </r>
  <r>
    <s v="SC"/>
    <x v="5"/>
    <x v="20"/>
    <x v="42"/>
    <m/>
    <s v="Responsable de service"/>
    <s v="Encadrement"/>
    <s v="Management"/>
    <x v="4"/>
    <n v="2"/>
    <n v="2"/>
    <n v="0"/>
    <m/>
  </r>
  <r>
    <s v="SC"/>
    <x v="5"/>
    <x v="20"/>
    <x v="42"/>
    <m/>
    <s v="Gestionnaire"/>
    <s v="Technico-administratif"/>
    <s v="Production"/>
    <x v="1"/>
    <n v="1"/>
    <n v="0.8"/>
    <n v="0.19999999999999996"/>
    <m/>
  </r>
  <r>
    <s v="SC"/>
    <x v="5"/>
    <x v="20"/>
    <x v="42"/>
    <m/>
    <s v="Assistant"/>
    <s v="Technico-administratif"/>
    <s v="Production"/>
    <x v="1"/>
    <n v="1"/>
    <n v="1"/>
    <n v="0"/>
    <m/>
  </r>
  <r>
    <s v="SC"/>
    <x v="5"/>
    <x v="20"/>
    <x v="42"/>
    <m/>
    <s v="Expert"/>
    <s v="Expertise"/>
    <s v="Production"/>
    <x v="2"/>
    <n v="27"/>
    <n v="17.55"/>
    <n v="9.4499999999999993"/>
    <m/>
  </r>
  <r>
    <s v="SC"/>
    <x v="5"/>
    <x v="21"/>
    <x v="43"/>
    <m/>
    <s v="Directeur"/>
    <s v="Encadrement"/>
    <s v="Management"/>
    <x v="4"/>
    <n v="1"/>
    <n v="1"/>
    <n v="0"/>
    <m/>
  </r>
  <r>
    <s v="SC"/>
    <x v="5"/>
    <x v="21"/>
    <x v="43"/>
    <m/>
    <s v="Expert"/>
    <s v="Expertise"/>
    <s v="Production"/>
    <x v="2"/>
    <n v="11"/>
    <n v="7"/>
    <n v="4"/>
    <m/>
  </r>
  <r>
    <s v="SC"/>
    <x v="6"/>
    <x v="22"/>
    <x v="44"/>
    <m/>
    <s v="Dirigeant"/>
    <s v="Dirigeant"/>
    <s v="Management"/>
    <x v="4"/>
    <n v="1"/>
    <n v="1"/>
    <n v="0"/>
    <m/>
  </r>
  <r>
    <s v="SC"/>
    <x v="6"/>
    <x v="22"/>
    <x v="44"/>
    <m/>
    <s v="Responsable de service"/>
    <s v="Encadrement"/>
    <s v="Management"/>
    <x v="4"/>
    <n v="1"/>
    <n v="1"/>
    <n v="0"/>
    <m/>
  </r>
  <r>
    <s v="SC"/>
    <x v="6"/>
    <x v="22"/>
    <x v="44"/>
    <m/>
    <s v="Assistant de direction"/>
    <s v="Technico-administratif"/>
    <s v="Support"/>
    <x v="3"/>
    <n v="0.8"/>
    <n v="0.8"/>
    <n v="0"/>
    <m/>
  </r>
  <r>
    <s v="SC"/>
    <x v="6"/>
    <x v="22"/>
    <x v="44"/>
    <m/>
    <s v="Gestionnaire"/>
    <s v="Technico-administratif"/>
    <s v="Support"/>
    <x v="3"/>
    <n v="0.8"/>
    <n v="0.8"/>
    <n v="0"/>
    <m/>
  </r>
  <r>
    <s v="SC"/>
    <x v="6"/>
    <x v="22"/>
    <x v="44"/>
    <m/>
    <s v="Expert"/>
    <s v="Expertise"/>
    <s v="Support"/>
    <x v="5"/>
    <n v="2.68"/>
    <n v="2.68"/>
    <n v="0"/>
    <m/>
  </r>
  <r>
    <s v="SC"/>
    <x v="6"/>
    <x v="23"/>
    <x v="45"/>
    <m/>
    <s v="Directeur"/>
    <s v="Encadrement"/>
    <s v="Management"/>
    <x v="4"/>
    <n v="1"/>
    <m/>
    <n v="1"/>
    <m/>
  </r>
  <r>
    <s v="SC"/>
    <x v="6"/>
    <x v="24"/>
    <x v="46"/>
    <m/>
    <s v="Directeur de département "/>
    <s v="Encadrement"/>
    <s v="Management"/>
    <x v="4"/>
    <n v="1"/>
    <n v="1"/>
    <n v="0"/>
    <m/>
  </r>
  <r>
    <s v="SC"/>
    <x v="6"/>
    <x v="24"/>
    <x v="46"/>
    <m/>
    <s v="Directeur"/>
    <s v="Encadrement"/>
    <s v="Management"/>
    <x v="4"/>
    <n v="2"/>
    <n v="1"/>
    <n v="1"/>
    <m/>
  </r>
  <r>
    <s v="SC"/>
    <x v="6"/>
    <x v="24"/>
    <x v="46"/>
    <m/>
    <s v="Responsable de service"/>
    <s v="Encadrement"/>
    <s v="Management"/>
    <x v="4"/>
    <n v="5"/>
    <n v="0.8"/>
    <n v="4.2"/>
    <m/>
  </r>
  <r>
    <s v="SC"/>
    <x v="6"/>
    <x v="24"/>
    <x v="46"/>
    <m/>
    <s v="Responsable d'équipe"/>
    <s v="Encadrement"/>
    <s v="Management"/>
    <x v="4"/>
    <n v="9"/>
    <n v="6"/>
    <n v="3"/>
    <m/>
  </r>
  <r>
    <s v="SC"/>
    <x v="6"/>
    <x v="24"/>
    <x v="46"/>
    <m/>
    <s v="Assistant de direction"/>
    <s v="Technico-administratif"/>
    <s v="Support"/>
    <x v="3"/>
    <n v="1"/>
    <n v="1"/>
    <n v="0"/>
    <m/>
  </r>
  <r>
    <s v="SC"/>
    <x v="6"/>
    <x v="24"/>
    <x v="46"/>
    <m/>
    <s v="Analyste"/>
    <s v="Expertise"/>
    <s v="Production"/>
    <x v="2"/>
    <n v="4.3"/>
    <n v="4.3"/>
    <n v="0"/>
    <m/>
  </r>
  <r>
    <s v="SC"/>
    <x v="6"/>
    <x v="24"/>
    <x v="46"/>
    <m/>
    <s v="Assistant"/>
    <s v="Technico-administratif"/>
    <s v="Production"/>
    <x v="1"/>
    <n v="2.5"/>
    <n v="2.5"/>
    <n v="1"/>
    <m/>
  </r>
  <r>
    <s v="SC"/>
    <x v="6"/>
    <x v="24"/>
    <x v="46"/>
    <m/>
    <s v="Collaborateur(trice) SGD Aides publiques"/>
    <s v="Métier"/>
    <s v="Production"/>
    <x v="0"/>
    <n v="75.34"/>
    <n v="75.34"/>
    <n v="1"/>
    <m/>
  </r>
  <r>
    <s v="SC"/>
    <x v="6"/>
    <x v="24"/>
    <x v="46"/>
    <m/>
    <s v="Conseiller Aides publiqes et incitants financiers"/>
    <s v="Métier"/>
    <s v="Production"/>
    <x v="0"/>
    <n v="15.48"/>
    <n v="15.48"/>
    <n v="-0.59999999999999964"/>
    <m/>
  </r>
  <r>
    <s v="SC"/>
    <x v="6"/>
    <x v="24"/>
    <x v="46"/>
    <m/>
    <s v="Expert"/>
    <s v="Expertise"/>
    <s v="Production"/>
    <x v="2"/>
    <n v="6.8"/>
    <n v="6.8"/>
    <n v="0"/>
    <m/>
  </r>
  <r>
    <s v="SC"/>
    <x v="6"/>
    <x v="24"/>
    <x v="46"/>
    <m/>
    <s v="Gestionnaire"/>
    <s v="Technico-administratif"/>
    <s v="Production"/>
    <x v="1"/>
    <n v="4.8"/>
    <n v="2.8"/>
    <n v="2"/>
    <m/>
  </r>
  <r>
    <s v="SC"/>
    <x v="6"/>
    <x v="25"/>
    <x v="47"/>
    <m/>
    <s v="Directeur"/>
    <s v="Encadrement"/>
    <s v="Management"/>
    <x v="4"/>
    <n v="1"/>
    <n v="1"/>
    <n v="0"/>
    <m/>
  </r>
  <r>
    <s v="SC"/>
    <x v="6"/>
    <x v="25"/>
    <x v="47"/>
    <m/>
    <s v="Responsable de service"/>
    <s v="Encadrement"/>
    <s v="Management"/>
    <x v="4"/>
    <n v="2"/>
    <n v="1.6"/>
    <n v="0.39999999999999991"/>
    <m/>
  </r>
  <r>
    <s v="SC"/>
    <x v="6"/>
    <x v="25"/>
    <x v="47"/>
    <m/>
    <s v="Analyste"/>
    <s v="Expertise"/>
    <s v="Production"/>
    <x v="2"/>
    <n v="9.6"/>
    <n v="7.58"/>
    <n v="2.0199999999999996"/>
    <m/>
  </r>
  <r>
    <s v="SC"/>
    <x v="6"/>
    <x v="25"/>
    <x v="47"/>
    <m/>
    <s v="Assistant"/>
    <s v="Technico-administratif"/>
    <s v="Support"/>
    <x v="3"/>
    <n v="1.0012769556025372"/>
    <n v="1"/>
    <n v="1.2769556025371553E-3"/>
    <m/>
  </r>
  <r>
    <s v="SC"/>
    <x v="6"/>
    <x v="25"/>
    <x v="47"/>
    <m/>
    <s v="Expert"/>
    <s v="Expertise"/>
    <s v="Production"/>
    <x v="2"/>
    <n v="3.0010583645911479"/>
    <n v="2"/>
    <n v="1.0010583645911479"/>
    <m/>
  </r>
  <r>
    <s v="SC"/>
    <x v="6"/>
    <x v="25"/>
    <x v="47"/>
    <m/>
    <s v="Gestionnaire"/>
    <s v="Technico-administratif"/>
    <s v="Production"/>
    <x v="1"/>
    <n v="4.8000000000000007"/>
    <n v="4.8"/>
    <n v="0"/>
    <m/>
  </r>
  <r>
    <s v="SC"/>
    <x v="6"/>
    <x v="26"/>
    <x v="48"/>
    <m/>
    <s v="Directeur"/>
    <s v="Encadrement"/>
    <s v="Management"/>
    <x v="4"/>
    <n v="1"/>
    <n v="1"/>
    <n v="0"/>
    <m/>
  </r>
  <r>
    <s v="SC"/>
    <x v="6"/>
    <x v="26"/>
    <x v="48"/>
    <m/>
    <s v="Assistant de direction"/>
    <s v="Technico-administratif"/>
    <s v="Support"/>
    <x v="3"/>
    <n v="1"/>
    <n v="1"/>
    <n v="0"/>
    <m/>
  </r>
  <r>
    <s v="SC"/>
    <x v="6"/>
    <x v="26"/>
    <x v="48"/>
    <m/>
    <s v="Assistant"/>
    <s v="Technico-administratif"/>
    <s v="Support"/>
    <x v="3"/>
    <n v="1.5"/>
    <n v="1"/>
    <n v="0.5"/>
    <m/>
  </r>
  <r>
    <s v="SC"/>
    <x v="6"/>
    <x v="26"/>
    <x v="48"/>
    <m/>
    <s v="Expert"/>
    <s v="Expertise"/>
    <s v="Support"/>
    <x v="5"/>
    <n v="6.8299999999999992"/>
    <n v="6.97"/>
    <n v="-0.14000000000000057"/>
    <m/>
  </r>
  <r>
    <s v="SC"/>
    <x v="6"/>
    <x v="27"/>
    <x v="49"/>
    <s v="Head"/>
    <s v="Directeur"/>
    <s v="Encadrement"/>
    <s v="Management"/>
    <x v="4"/>
    <n v="1"/>
    <n v="1"/>
    <n v="0"/>
    <m/>
  </r>
  <r>
    <s v="SC"/>
    <x v="6"/>
    <x v="27"/>
    <x v="49"/>
    <s v="Head"/>
    <s v="Assistant de direction"/>
    <s v="Technico-administratif"/>
    <s v="Support"/>
    <x v="3"/>
    <n v="0.8"/>
    <n v="0.8"/>
    <m/>
    <m/>
  </r>
  <r>
    <s v="SC"/>
    <x v="6"/>
    <x v="27"/>
    <x v="49"/>
    <s v="Head"/>
    <s v="Expert"/>
    <s v="Expertise"/>
    <s v="Production"/>
    <x v="2"/>
    <n v="2"/>
    <n v="1.5"/>
    <n v="0.5"/>
    <m/>
  </r>
  <r>
    <s v="SC"/>
    <x v="6"/>
    <x v="27"/>
    <x v="49"/>
    <s v="ALE"/>
    <s v="Responsable de service"/>
    <s v="Encadrement"/>
    <s v="Management"/>
    <x v="4"/>
    <n v="1"/>
    <n v="1"/>
    <n v="0"/>
    <m/>
  </r>
  <r>
    <s v="SC"/>
    <x v="6"/>
    <x v="27"/>
    <x v="49"/>
    <s v="ALE"/>
    <s v="Responsable d'équipe"/>
    <s v="Encadrement"/>
    <s v="Management"/>
    <x v="4"/>
    <n v="15"/>
    <n v="6.6"/>
    <n v="8.4"/>
    <m/>
  </r>
  <r>
    <s v="SC"/>
    <x v="6"/>
    <x v="27"/>
    <x v="49"/>
    <s v="ALE"/>
    <s v="Assistant"/>
    <s v="Technico-administratif"/>
    <s v="Production"/>
    <x v="1"/>
    <n v="1"/>
    <n v="1"/>
    <n v="0"/>
    <m/>
  </r>
  <r>
    <s v="SC"/>
    <x v="6"/>
    <x v="27"/>
    <x v="49"/>
    <s v="ALE"/>
    <s v="Collaborateur(trice) ALE"/>
    <s v="Métier"/>
    <s v="Production"/>
    <x v="0"/>
    <n v="173.33"/>
    <n v="172.41000000000008"/>
    <n v="0.91999999999993065"/>
    <m/>
  </r>
  <r>
    <s v="SC"/>
    <x v="6"/>
    <x v="27"/>
    <x v="49"/>
    <s v="ALE"/>
    <s v="Analyste"/>
    <s v="Expertise"/>
    <s v="Production"/>
    <x v="2"/>
    <n v="1"/>
    <n v="1"/>
    <n v="0"/>
    <m/>
  </r>
  <r>
    <s v="SC"/>
    <x v="6"/>
    <x v="27"/>
    <x v="49"/>
    <s v="ALE"/>
    <s v="Expert"/>
    <s v="Expertise"/>
    <s v="Production"/>
    <x v="2"/>
    <n v="3.8"/>
    <n v="3"/>
    <n v="0.79999999999999982"/>
    <m/>
  </r>
  <r>
    <s v="SC"/>
    <x v="6"/>
    <x v="27"/>
    <x v="49"/>
    <s v="ALE"/>
    <s v="Gestionnaire"/>
    <s v="Technico-administratif"/>
    <s v="Production"/>
    <x v="1"/>
    <n v="2"/>
    <n v="1"/>
    <n v="1"/>
    <m/>
  </r>
  <r>
    <s v="SC"/>
    <x v="6"/>
    <x v="27"/>
    <x v="49"/>
    <s v="Coordination Carrefours/Cités des métiers"/>
    <s v="Responsable de service"/>
    <s v="Encadrement"/>
    <s v="Management"/>
    <x v="4"/>
    <n v="1"/>
    <n v="1"/>
    <n v="0"/>
    <m/>
  </r>
  <r>
    <s v="SC"/>
    <x v="6"/>
    <x v="27"/>
    <x v="49"/>
    <s v="Coordination Carrefours/Cités des métiers"/>
    <s v="Assistant"/>
    <s v="Technico-administratif"/>
    <s v="Support"/>
    <x v="3"/>
    <n v="1.0295225806451613"/>
    <n v="0.98"/>
    <n v="4.9522580645161351E-2"/>
    <m/>
  </r>
  <r>
    <s v="SC"/>
    <x v="6"/>
    <x v="27"/>
    <x v="49"/>
    <s v="Coordination Carrefours/Cités des métiers"/>
    <s v="Expert"/>
    <s v="Expertise"/>
    <s v="Production"/>
    <x v="2"/>
    <n v="7.2606415094339596"/>
    <n v="5.4"/>
    <n v="1.8606415094339592"/>
    <m/>
  </r>
  <r>
    <s v="SC"/>
    <x v="6"/>
    <x v="27"/>
    <x v="49"/>
    <s v="Reconversions collective"/>
    <s v="Responsable de service"/>
    <s v="Encadrement"/>
    <s v="Management"/>
    <x v="4"/>
    <n v="1"/>
    <n v="1"/>
    <n v="0"/>
    <m/>
  </r>
  <r>
    <s v="SC"/>
    <x v="6"/>
    <x v="27"/>
    <x v="49"/>
    <s v="Reconversions collective"/>
    <s v="Assistant"/>
    <s v="Technico-administratif"/>
    <s v="Production"/>
    <x v="1"/>
    <n v="6.18"/>
    <n v="5.8"/>
    <n v="0.37999999999999989"/>
    <m/>
  </r>
  <r>
    <s v="SC"/>
    <x v="6"/>
    <x v="27"/>
    <x v="49"/>
    <s v="Reconversions collective"/>
    <s v="Conseiller Cellule de reconversion"/>
    <s v="Métier"/>
    <s v="Production"/>
    <x v="0"/>
    <n v="1.99"/>
    <n v="2"/>
    <n v="-1.0000000000000009E-2"/>
    <m/>
  </r>
  <r>
    <s v="SC"/>
    <x v="6"/>
    <x v="27"/>
    <x v="49"/>
    <s v="Reconversions collective"/>
    <s v="Expert"/>
    <s v="Expertise"/>
    <s v="Production"/>
    <x v="2"/>
    <n v="7.59"/>
    <n v="5.8"/>
    <n v="1.79"/>
    <m/>
  </r>
  <r>
    <s v="SC"/>
    <x v="6"/>
    <x v="27"/>
    <x v="49"/>
    <s v="Reconversions collective"/>
    <s v="Gestionnaire"/>
    <s v="Technico-administratif"/>
    <s v="Production"/>
    <x v="1"/>
    <n v="0.01"/>
    <m/>
    <n v="0.01"/>
    <m/>
  </r>
  <r>
    <s v="SC"/>
    <x v="6"/>
    <x v="27"/>
    <x v="49"/>
    <s v="OTLAV"/>
    <s v="Assistant "/>
    <s v="Technico-administratif"/>
    <s v="Production"/>
    <x v="1"/>
    <n v="1"/>
    <n v="0"/>
    <n v="1"/>
    <m/>
  </r>
  <r>
    <s v="SC"/>
    <x v="6"/>
    <x v="27"/>
    <x v="49"/>
    <s v="OTLAV"/>
    <s v="Expert"/>
    <s v="Expertise"/>
    <s v="Production"/>
    <x v="2"/>
    <n v="5"/>
    <n v="1.6"/>
    <n v="3.4"/>
    <m/>
  </r>
  <r>
    <s v="SC"/>
    <x v="6"/>
    <x v="27"/>
    <x v="49"/>
    <s v="SRP"/>
    <s v="Responsable de service"/>
    <s v="Encadrement"/>
    <s v="Management"/>
    <x v="4"/>
    <n v="1"/>
    <n v="1"/>
    <n v="0"/>
    <m/>
  </r>
  <r>
    <s v="SC"/>
    <x v="6"/>
    <x v="27"/>
    <x v="49"/>
    <s v="SRP"/>
    <s v="Assistant"/>
    <s v="Technico-administratif"/>
    <s v="Production"/>
    <x v="1"/>
    <n v="2"/>
    <n v="1.8"/>
    <n v="0.19999999999999996"/>
    <m/>
  </r>
  <r>
    <s v="SC"/>
    <x v="6"/>
    <x v="27"/>
    <x v="49"/>
    <s v="SRP"/>
    <s v="Expert"/>
    <s v="Expertise"/>
    <s v="Production"/>
    <x v="2"/>
    <n v="9"/>
    <n v="8"/>
    <n v="1"/>
    <m/>
  </r>
  <r>
    <s v="SC"/>
    <x v="6"/>
    <x v="27"/>
    <x v="49"/>
    <s v="Services Recours aux tiers"/>
    <s v="Responsable de service"/>
    <s v="Encadrement"/>
    <s v="Management"/>
    <x v="4"/>
    <n v="1"/>
    <m/>
    <n v="1"/>
    <m/>
  </r>
  <r>
    <s v="SC"/>
    <x v="7"/>
    <x v="28"/>
    <x v="50"/>
    <m/>
    <s v="Dirigeant"/>
    <s v="Dirigeant"/>
    <s v="Management"/>
    <x v="4"/>
    <n v="1"/>
    <n v="1"/>
    <n v="0"/>
    <m/>
  </r>
  <r>
    <s v="SC"/>
    <x v="7"/>
    <x v="28"/>
    <x v="50"/>
    <m/>
    <s v="Assistant de direction"/>
    <s v="Technico-administratif"/>
    <s v="Support"/>
    <x v="3"/>
    <n v="1.6"/>
    <n v="1.6"/>
    <n v="0"/>
    <m/>
  </r>
  <r>
    <s v="SC"/>
    <x v="7"/>
    <x v="28"/>
    <x v="50"/>
    <m/>
    <s v="Gestionnaire"/>
    <s v="Technico-administratif"/>
    <s v="Support"/>
    <x v="3"/>
    <n v="1"/>
    <n v="1"/>
    <n v="0"/>
    <m/>
  </r>
  <r>
    <s v="SC"/>
    <x v="7"/>
    <x v="28"/>
    <x v="50"/>
    <m/>
    <s v="Expert"/>
    <s v="Expertise"/>
    <s v="Support"/>
    <x v="5"/>
    <n v="1"/>
    <n v="1"/>
    <n v="0"/>
    <m/>
  </r>
  <r>
    <s v="SC"/>
    <x v="7"/>
    <x v="29"/>
    <x v="51"/>
    <m/>
    <s v="Délégué(e) syndical(e) libre de service"/>
    <s v="Néant"/>
    <s v="Support"/>
    <x v="3"/>
    <n v="5.5"/>
    <n v="5.5"/>
    <m/>
    <m/>
  </r>
  <r>
    <s v="SC"/>
    <x v="7"/>
    <x v="30"/>
    <x v="52"/>
    <m/>
    <s v="Directeur"/>
    <s v="Encadrement"/>
    <s v="Management"/>
    <x v="4"/>
    <n v="1"/>
    <n v="1"/>
    <n v="0"/>
    <m/>
  </r>
  <r>
    <s v="SC"/>
    <x v="7"/>
    <x v="30"/>
    <x v="52"/>
    <m/>
    <s v="Responsable d'équipe"/>
    <s v="Encadrement"/>
    <s v="Management"/>
    <x v="4"/>
    <n v="1"/>
    <n v="1"/>
    <n v="0"/>
    <m/>
  </r>
  <r>
    <s v="SC"/>
    <x v="7"/>
    <x v="30"/>
    <x v="52"/>
    <m/>
    <s v="Gestionnaire"/>
    <s v="Technico-administratif"/>
    <s v="Support"/>
    <x v="3"/>
    <n v="1.4"/>
    <n v="1.4"/>
    <n v="0"/>
    <m/>
  </r>
  <r>
    <s v="SC"/>
    <x v="7"/>
    <x v="30"/>
    <x v="52"/>
    <m/>
    <s v="Assistant de direction"/>
    <s v="Technico-administratif"/>
    <s v="Support"/>
    <x v="3"/>
    <n v="1"/>
    <n v="1"/>
    <n v="0"/>
    <m/>
  </r>
  <r>
    <s v="SC"/>
    <x v="7"/>
    <x v="30"/>
    <x v="52"/>
    <m/>
    <s v="Assistant"/>
    <s v="Technico-administratif"/>
    <s v="Support"/>
    <x v="3"/>
    <n v="8.8000000000000007"/>
    <n v="6"/>
    <n v="2.8000000000000007"/>
    <m/>
  </r>
  <r>
    <s v="SC"/>
    <x v="7"/>
    <x v="30"/>
    <x v="52"/>
    <m/>
    <s v="Expert"/>
    <s v="Expertise"/>
    <s v="Support"/>
    <x v="5"/>
    <n v="1.8"/>
    <n v="1.8"/>
    <n v="0"/>
    <m/>
  </r>
  <r>
    <s v="SC"/>
    <x v="7"/>
    <x v="31"/>
    <x v="53"/>
    <m/>
    <s v="Directeur"/>
    <s v="Encadrement"/>
    <s v="Management"/>
    <x v="4"/>
    <n v="1"/>
    <n v="1"/>
    <n v="0"/>
    <m/>
  </r>
  <r>
    <s v="SC"/>
    <x v="7"/>
    <x v="31"/>
    <x v="53"/>
    <m/>
    <s v="Responsable de service"/>
    <s v="Encadrement"/>
    <s v="Management"/>
    <x v="4"/>
    <n v="3"/>
    <n v="2"/>
    <n v="1"/>
    <m/>
  </r>
  <r>
    <s v="SC"/>
    <x v="7"/>
    <x v="31"/>
    <x v="53"/>
    <m/>
    <s v="Responsable d'équipe"/>
    <s v="Encadrement"/>
    <s v="Management"/>
    <x v="4"/>
    <n v="3"/>
    <n v="3"/>
    <n v="0"/>
    <m/>
  </r>
  <r>
    <s v="SC"/>
    <x v="7"/>
    <x v="31"/>
    <x v="53"/>
    <m/>
    <s v="Assistant de direction"/>
    <s v="Technico-administratif"/>
    <s v="Support"/>
    <x v="3"/>
    <n v="1"/>
    <n v="1"/>
    <n v="0"/>
    <m/>
  </r>
  <r>
    <s v="SC"/>
    <x v="7"/>
    <x v="31"/>
    <x v="53"/>
    <m/>
    <s v="Analyste"/>
    <s v="Expertise"/>
    <s v="Support"/>
    <x v="5"/>
    <n v="3"/>
    <n v="3"/>
    <n v="0"/>
    <m/>
  </r>
  <r>
    <s v="SC"/>
    <x v="7"/>
    <x v="31"/>
    <x v="53"/>
    <m/>
    <s v="Assistant"/>
    <s v="Technico-administratif"/>
    <s v="Support"/>
    <x v="3"/>
    <n v="8.15"/>
    <n v="7.3"/>
    <n v="0.85000000000000053"/>
    <m/>
  </r>
  <r>
    <s v="SC"/>
    <x v="7"/>
    <x v="31"/>
    <x v="53"/>
    <m/>
    <s v="Dessinateur"/>
    <s v="Expertise"/>
    <s v="Support"/>
    <x v="5"/>
    <n v="2"/>
    <n v="2"/>
    <n v="0"/>
    <m/>
  </r>
  <r>
    <s v="SC"/>
    <x v="7"/>
    <x v="31"/>
    <x v="53"/>
    <m/>
    <s v="Expert"/>
    <s v="Expertise"/>
    <s v="Support"/>
    <x v="5"/>
    <n v="14.5"/>
    <n v="13.5"/>
    <n v="1"/>
    <m/>
  </r>
  <r>
    <s v="SC"/>
    <x v="7"/>
    <x v="31"/>
    <x v="53"/>
    <m/>
    <s v="Gestionnaire"/>
    <s v="Technico-administratif"/>
    <s v="Support"/>
    <x v="3"/>
    <n v="1.5"/>
    <n v="0.5"/>
    <n v="1"/>
    <m/>
  </r>
  <r>
    <s v="SC"/>
    <x v="7"/>
    <x v="31"/>
    <x v="53"/>
    <m/>
    <s v="Opérateur"/>
    <s v="Logistique"/>
    <s v="Support"/>
    <x v="3"/>
    <n v="22.37"/>
    <n v="22.42"/>
    <n v="-5.0000000000000711E-2"/>
    <m/>
  </r>
  <r>
    <s v="SC"/>
    <x v="7"/>
    <x v="32"/>
    <x v="54"/>
    <m/>
    <s v="Directeur"/>
    <s v="Encadrement"/>
    <s v="Management"/>
    <x v="4"/>
    <n v="1"/>
    <n v="1"/>
    <n v="0"/>
    <m/>
  </r>
  <r>
    <s v="SC"/>
    <x v="7"/>
    <x v="32"/>
    <x v="54"/>
    <m/>
    <s v="Responsable de service"/>
    <s v="Encadrement"/>
    <s v="Management"/>
    <x v="4"/>
    <n v="3"/>
    <n v="0"/>
    <n v="3"/>
    <m/>
  </r>
  <r>
    <s v="SC"/>
    <x v="7"/>
    <x v="32"/>
    <x v="54"/>
    <m/>
    <s v="Responsable d'équipe"/>
    <s v="Encadrement"/>
    <s v="Management"/>
    <x v="4"/>
    <n v="5"/>
    <n v="4"/>
    <n v="1"/>
    <m/>
  </r>
  <r>
    <s v="SC"/>
    <x v="7"/>
    <x v="32"/>
    <x v="54"/>
    <m/>
    <s v="Gestionnaire"/>
    <s v="Technico-administratif"/>
    <s v="Support"/>
    <x v="3"/>
    <n v="6.8"/>
    <n v="5.8"/>
    <n v="1"/>
    <m/>
  </r>
  <r>
    <s v="SC"/>
    <x v="7"/>
    <x v="32"/>
    <x v="54"/>
    <m/>
    <s v="Assistant"/>
    <s v="Technico-administratif"/>
    <s v="Support"/>
    <x v="3"/>
    <n v="19.399999999999999"/>
    <n v="17.7"/>
    <n v="1.6999999999999993"/>
    <m/>
  </r>
  <r>
    <s v="SC"/>
    <x v="7"/>
    <x v="32"/>
    <x v="54"/>
    <m/>
    <s v="Expert"/>
    <s v="Expertise"/>
    <s v="Support"/>
    <x v="5"/>
    <n v="26.2"/>
    <n v="23.33"/>
    <n v="2.870000000000001"/>
    <m/>
  </r>
  <r>
    <s v="SC"/>
    <x v="7"/>
    <x v="32"/>
    <x v="54"/>
    <m/>
    <s v="Magasinier"/>
    <s v="Logistique"/>
    <s v="Support"/>
    <x v="3"/>
    <n v="3"/>
    <n v="3"/>
    <n v="0"/>
    <m/>
  </r>
  <r>
    <s v="SC"/>
    <x v="7"/>
    <x v="32"/>
    <x v="54"/>
    <m/>
    <s v="Opérateur"/>
    <s v="Logistique"/>
    <s v="Support"/>
    <x v="3"/>
    <n v="10.5"/>
    <n v="9.6999999999999993"/>
    <n v="0.80000000000000071"/>
    <m/>
  </r>
  <r>
    <s v="SC"/>
    <x v="7"/>
    <x v="33"/>
    <x v="55"/>
    <m/>
    <s v="Responsable de service"/>
    <s v="Encadrement"/>
    <s v="Management"/>
    <x v="4"/>
    <n v="1"/>
    <n v="1"/>
    <n v="0"/>
    <m/>
  </r>
  <r>
    <s v="SC"/>
    <x v="7"/>
    <x v="33"/>
    <x v="55"/>
    <m/>
    <s v="Responsable d'équipe"/>
    <s v="Encadrement"/>
    <s v="Management"/>
    <x v="4"/>
    <n v="1"/>
    <n v="1"/>
    <n v="0"/>
    <m/>
  </r>
  <r>
    <s v="SC"/>
    <x v="7"/>
    <x v="33"/>
    <x v="55"/>
    <m/>
    <s v="Assistant"/>
    <s v="Technico-administratif"/>
    <s v="Support"/>
    <x v="3"/>
    <n v="3.8"/>
    <n v="3.8"/>
    <n v="0"/>
    <m/>
  </r>
  <r>
    <s v="SC"/>
    <x v="7"/>
    <x v="33"/>
    <x v="55"/>
    <m/>
    <s v="Magasinier"/>
    <s v="Logistique"/>
    <s v="Support"/>
    <x v="3"/>
    <n v="1"/>
    <n v="1"/>
    <n v="0"/>
    <m/>
  </r>
  <r>
    <s v="SC"/>
    <x v="7"/>
    <x v="33"/>
    <x v="55"/>
    <m/>
    <s v="Opérateur"/>
    <s v="Logistique"/>
    <s v="Support"/>
    <x v="3"/>
    <n v="3.3"/>
    <n v="2.33"/>
    <n v="0.96999999999999975"/>
    <m/>
  </r>
  <r>
    <s v="SC"/>
    <x v="7"/>
    <x v="34"/>
    <x v="56"/>
    <m/>
    <s v="Directeur de département"/>
    <s v="Encadrement"/>
    <s v="Management"/>
    <x v="4"/>
    <n v="1"/>
    <n v="1"/>
    <n v="0"/>
    <m/>
  </r>
  <r>
    <s v="SC"/>
    <x v="7"/>
    <x v="34"/>
    <x v="56"/>
    <m/>
    <s v="Directeur"/>
    <s v="Encadrement"/>
    <s v="Management"/>
    <x v="4"/>
    <n v="1"/>
    <n v="1"/>
    <n v="0"/>
    <m/>
  </r>
  <r>
    <s v="SC"/>
    <x v="7"/>
    <x v="34"/>
    <x v="56"/>
    <m/>
    <s v="Responsable de service"/>
    <s v="Encadrement"/>
    <s v="Management"/>
    <x v="4"/>
    <n v="3"/>
    <n v="2.8"/>
    <n v="0.20000000000000018"/>
    <m/>
  </r>
  <r>
    <s v="SC"/>
    <x v="7"/>
    <x v="34"/>
    <x v="56"/>
    <m/>
    <s v="Responsable d'équipe"/>
    <s v="Encadrement"/>
    <s v="Management"/>
    <x v="4"/>
    <n v="4"/>
    <n v="3.8"/>
    <n v="0.20000000000000018"/>
    <m/>
  </r>
  <r>
    <s v="SC"/>
    <x v="7"/>
    <x v="34"/>
    <x v="56"/>
    <m/>
    <s v="Assistant de direction"/>
    <s v="Technico-administratif"/>
    <s v="Support"/>
    <x v="3"/>
    <n v="1"/>
    <n v="0.8"/>
    <n v="0.19999999999999996"/>
    <m/>
  </r>
  <r>
    <s v="SC"/>
    <x v="7"/>
    <x v="34"/>
    <x v="56"/>
    <m/>
    <s v="Analyste"/>
    <s v="Expertise"/>
    <s v="Support"/>
    <x v="5"/>
    <n v="8"/>
    <n v="10"/>
    <n v="-2"/>
    <m/>
  </r>
  <r>
    <s v="SC"/>
    <x v="7"/>
    <x v="34"/>
    <x v="56"/>
    <m/>
    <s v="Expert"/>
    <s v="Expertise"/>
    <s v="Support"/>
    <x v="5"/>
    <n v="2"/>
    <m/>
    <n v="2"/>
    <m/>
  </r>
  <r>
    <s v="SC"/>
    <x v="7"/>
    <x v="34"/>
    <x v="56"/>
    <m/>
    <s v="Gestionnaire"/>
    <s v="Technico-administratif"/>
    <s v="Support"/>
    <x v="3"/>
    <n v="9.1000000000000014"/>
    <n v="12.9"/>
    <n v="2.0000000000000018"/>
    <m/>
  </r>
  <r>
    <s v="SC"/>
    <x v="7"/>
    <x v="34"/>
    <x v="56"/>
    <m/>
    <s v="Gestionnaire ++"/>
    <s v="Technico-administratif"/>
    <s v="Support"/>
    <x v="3"/>
    <n v="5.8"/>
    <m/>
    <m/>
    <m/>
  </r>
  <r>
    <s v="SC"/>
    <x v="7"/>
    <x v="34"/>
    <x v="56"/>
    <m/>
    <s v="Assistant"/>
    <s v="Technico-administratif"/>
    <s v="Support"/>
    <x v="3"/>
    <n v="20.93"/>
    <n v="19.940000000000001"/>
    <n v="0.98999999999999844"/>
    <m/>
  </r>
  <r>
    <s v="SC"/>
    <x v="7"/>
    <x v="35"/>
    <x v="57"/>
    <m/>
    <s v="Directeur de département "/>
    <s v="Encadrement"/>
    <s v="Management"/>
    <x v="4"/>
    <n v="1"/>
    <n v="1"/>
    <n v="0"/>
    <m/>
  </r>
  <r>
    <s v="SC"/>
    <x v="7"/>
    <x v="35"/>
    <x v="57"/>
    <m/>
    <s v="Directeur"/>
    <s v="Encadrement"/>
    <s v="Management"/>
    <x v="4"/>
    <n v="1"/>
    <m/>
    <n v="1"/>
    <m/>
  </r>
  <r>
    <s v="SC"/>
    <x v="7"/>
    <x v="35"/>
    <x v="57"/>
    <m/>
    <s v="Responsable de service"/>
    <s v="Encadrement"/>
    <s v="Management"/>
    <x v="4"/>
    <n v="10"/>
    <n v="8.6"/>
    <n v="1.4000000000000004"/>
    <m/>
  </r>
  <r>
    <s v="SC"/>
    <x v="7"/>
    <x v="35"/>
    <x v="57"/>
    <m/>
    <s v="Responsable d'équipe"/>
    <s v="Encadrement"/>
    <s v="Management"/>
    <x v="4"/>
    <n v="4"/>
    <n v="3.75"/>
    <n v="0.25"/>
    <m/>
  </r>
  <r>
    <s v="SC"/>
    <x v="7"/>
    <x v="35"/>
    <x v="57"/>
    <m/>
    <s v="Assistant de direction"/>
    <s v="Technico-administratif"/>
    <s v="Support"/>
    <x v="3"/>
    <n v="6"/>
    <n v="1"/>
    <n v="5"/>
    <m/>
  </r>
  <r>
    <s v="SC"/>
    <x v="7"/>
    <x v="35"/>
    <x v="57"/>
    <m/>
    <s v="Assistant"/>
    <s v="Technico-administratif"/>
    <s v="Support"/>
    <x v="3"/>
    <n v="22.47"/>
    <n v="26.37"/>
    <n v="-3.9000000000000021"/>
    <m/>
  </r>
  <r>
    <s v="SC"/>
    <x v="7"/>
    <x v="35"/>
    <x v="57"/>
    <m/>
    <s v="Gestionnaire"/>
    <s v="Technico-administratif"/>
    <s v="Support"/>
    <x v="3"/>
    <n v="15.4"/>
    <n v="13.84"/>
    <n v="1.5600000000000005"/>
    <m/>
  </r>
  <r>
    <s v="SC"/>
    <x v="7"/>
    <x v="35"/>
    <x v="57"/>
    <m/>
    <s v="Analyste"/>
    <s v="Expertise"/>
    <s v="Support"/>
    <x v="5"/>
    <n v="1"/>
    <n v="0.8"/>
    <n v="0.19999999999999996"/>
    <m/>
  </r>
  <r>
    <s v="SC"/>
    <x v="7"/>
    <x v="35"/>
    <x v="57"/>
    <m/>
    <s v="Expert"/>
    <s v="Expertise"/>
    <s v="Support"/>
    <x v="5"/>
    <n v="19.8"/>
    <n v="16.399999999999999"/>
    <n v="3.4000000000000021"/>
    <m/>
  </r>
  <r>
    <s v="SC"/>
    <x v="7"/>
    <x v="36"/>
    <x v="58"/>
    <m/>
    <s v="Assistant"/>
    <s v="Technico-administratif"/>
    <s v="Support"/>
    <x v="3"/>
    <n v="14.280000000000001"/>
    <n v="12.4"/>
    <n v="1.8800000000000008"/>
    <m/>
  </r>
  <r>
    <s v="SC"/>
    <x v="7"/>
    <x v="36"/>
    <x v="58"/>
    <m/>
    <s v="Expert"/>
    <s v="Expertise"/>
    <s v="Support"/>
    <x v="5"/>
    <n v="17.45"/>
    <n v="15.6"/>
    <n v="1.8499999999999996"/>
    <m/>
  </r>
  <r>
    <s v="SC"/>
    <x v="7"/>
    <x v="36"/>
    <x v="58"/>
    <m/>
    <s v="Gestionnaire"/>
    <s v="Technico-administratif"/>
    <s v="Support"/>
    <x v="3"/>
    <n v="1"/>
    <n v="0.8"/>
    <n v="0.19999999999999996"/>
    <m/>
  </r>
  <r>
    <s v="SC"/>
    <x v="7"/>
    <x v="36"/>
    <x v="58"/>
    <m/>
    <s v="Assistant de direction"/>
    <s v="Technico-administratif"/>
    <s v="Support"/>
    <x v="3"/>
    <n v="1"/>
    <n v="1"/>
    <n v="0"/>
    <m/>
  </r>
  <r>
    <s v="SC"/>
    <x v="7"/>
    <x v="36"/>
    <x v="58"/>
    <m/>
    <s v="Directeur"/>
    <s v="Encadrement"/>
    <s v="Management"/>
    <x v="4"/>
    <n v="1"/>
    <n v="1"/>
    <n v="0"/>
    <m/>
  </r>
  <r>
    <s v="SC"/>
    <x v="7"/>
    <x v="36"/>
    <x v="58"/>
    <m/>
    <s v="Responsable de service"/>
    <s v="Encadrement"/>
    <s v="Management"/>
    <x v="4"/>
    <n v="1"/>
    <n v="0"/>
    <n v="1"/>
    <m/>
  </r>
  <r>
    <s v="SC"/>
    <x v="7"/>
    <x v="36"/>
    <x v="58"/>
    <m/>
    <s v="Responsable d'équipe"/>
    <s v="Encadrement"/>
    <s v="Management"/>
    <x v="4"/>
    <n v="1"/>
    <n v="1.55"/>
    <n v="-0.55000000000000004"/>
    <m/>
  </r>
  <r>
    <s v="SC"/>
    <x v="7"/>
    <x v="37"/>
    <x v="59"/>
    <m/>
    <s v="Directeur"/>
    <s v="Encadrement"/>
    <s v="Management"/>
    <x v="4"/>
    <n v="1"/>
    <n v="1"/>
    <n v="0"/>
    <m/>
  </r>
  <r>
    <s v="SC"/>
    <x v="7"/>
    <x v="37"/>
    <x v="59"/>
    <m/>
    <s v="Responsable d'équipe"/>
    <s v="Encadrement"/>
    <s v="Management"/>
    <x v="4"/>
    <n v="1"/>
    <n v="0.97"/>
    <n v="3.0000000000000027E-2"/>
    <m/>
  </r>
  <r>
    <s v="SC"/>
    <x v="7"/>
    <x v="37"/>
    <x v="59"/>
    <m/>
    <s v="Responsable de service"/>
    <s v="Encadrement"/>
    <s v="Management"/>
    <x v="4"/>
    <n v="2"/>
    <n v="1"/>
    <n v="1"/>
    <m/>
  </r>
  <r>
    <s v="SC"/>
    <x v="7"/>
    <x v="37"/>
    <x v="59"/>
    <m/>
    <s v="Gestionnaire"/>
    <s v="Technico-administratif"/>
    <s v="Support"/>
    <x v="3"/>
    <n v="1.5"/>
    <n v="0.5"/>
    <n v="1"/>
    <m/>
  </r>
  <r>
    <s v="SC"/>
    <x v="7"/>
    <x v="37"/>
    <x v="59"/>
    <m/>
    <s v="Assistant"/>
    <s v="Technico-administratif"/>
    <s v="Support"/>
    <x v="3"/>
    <n v="9.3000000000000007"/>
    <n v="6.73"/>
    <n v="2.5700000000000003"/>
    <m/>
  </r>
  <r>
    <s v="SC"/>
    <x v="7"/>
    <x v="37"/>
    <x v="59"/>
    <m/>
    <s v="Assistant de direction"/>
    <s v="Technico-administratif"/>
    <s v="Support"/>
    <x v="3"/>
    <n v="1"/>
    <n v="1"/>
    <n v="0"/>
    <m/>
  </r>
  <r>
    <s v="SC"/>
    <x v="7"/>
    <x v="37"/>
    <x v="59"/>
    <m/>
    <s v="Expert"/>
    <s v="Expertise"/>
    <s v="Support"/>
    <x v="5"/>
    <n v="17.7"/>
    <n v="15.97"/>
    <n v="1.7299999999999986"/>
    <m/>
  </r>
  <r>
    <s v="SC"/>
    <x v="8"/>
    <x v="38"/>
    <x v="60"/>
    <m/>
    <s v="Dirigeant"/>
    <s v="Dirigeant"/>
    <s v="Management"/>
    <x v="4"/>
    <n v="1"/>
    <n v="1"/>
    <n v="0"/>
    <m/>
  </r>
  <r>
    <s v="SC"/>
    <x v="8"/>
    <x v="38"/>
    <x v="60"/>
    <m/>
    <s v="Assistant de direction"/>
    <s v="Technico-administratif"/>
    <s v="Support"/>
    <x v="3"/>
    <n v="1.8"/>
    <n v="1.8"/>
    <n v="0"/>
    <m/>
  </r>
  <r>
    <s v="SC"/>
    <x v="8"/>
    <x v="38"/>
    <x v="60"/>
    <m/>
    <s v="Expert"/>
    <s v="Expertise"/>
    <s v="Support"/>
    <x v="5"/>
    <n v="1.8"/>
    <n v="1.8"/>
    <n v="0"/>
    <m/>
  </r>
  <r>
    <s v="SC"/>
    <x v="8"/>
    <x v="38"/>
    <x v="60"/>
    <m/>
    <s v="Opérateur"/>
    <s v="Logistique"/>
    <s v="Support"/>
    <x v="3"/>
    <n v="1.8"/>
    <n v="1.8"/>
    <n v="0"/>
    <m/>
  </r>
  <r>
    <s v="SC"/>
    <x v="8"/>
    <x v="39"/>
    <x v="61"/>
    <m/>
    <s v="Dirigeant"/>
    <s v="Dirigeant"/>
    <s v="Management"/>
    <x v="4"/>
    <n v="1"/>
    <n v="1"/>
    <n v="0"/>
    <m/>
  </r>
  <r>
    <s v="SC"/>
    <x v="8"/>
    <x v="39"/>
    <x v="61"/>
    <m/>
    <s v="Assistant de direction"/>
    <s v="Technico-administratif"/>
    <s v="Support"/>
    <x v="3"/>
    <n v="1"/>
    <n v="1"/>
    <n v="0"/>
    <m/>
  </r>
  <r>
    <s v="SC"/>
    <x v="8"/>
    <x v="39"/>
    <x v="61"/>
    <m/>
    <s v="Analyste"/>
    <s v="Expertise"/>
    <s v="Production"/>
    <x v="2"/>
    <n v="0.8"/>
    <n v="0.8"/>
    <n v="0"/>
    <m/>
  </r>
  <r>
    <s v="SC"/>
    <x v="8"/>
    <x v="39"/>
    <x v="61"/>
    <m/>
    <s v="Expert"/>
    <s v="Expertise"/>
    <s v="Support"/>
    <x v="5"/>
    <n v="1"/>
    <n v="1"/>
    <n v="0"/>
    <m/>
  </r>
  <r>
    <s v="SC"/>
    <x v="8"/>
    <x v="39"/>
    <x v="61"/>
    <m/>
    <s v="Opérateur"/>
    <s v="Logistique"/>
    <s v="Support"/>
    <x v="3"/>
    <n v="1"/>
    <n v="1"/>
    <n v="0"/>
    <m/>
  </r>
  <r>
    <s v="SC"/>
    <x v="8"/>
    <x v="40"/>
    <x v="62"/>
    <m/>
    <s v="Responsable de service"/>
    <s v="Encadrement"/>
    <s v="Management"/>
    <x v="4"/>
    <n v="1"/>
    <m/>
    <n v="1"/>
    <m/>
  </r>
  <r>
    <s v="SC"/>
    <x v="8"/>
    <x v="40"/>
    <x v="62"/>
    <m/>
    <s v="Responsable d'équipe"/>
    <s v="Encadrement"/>
    <s v="Management"/>
    <x v="4"/>
    <n v="5"/>
    <n v="4.93"/>
    <n v="7.0000000000000284E-2"/>
    <m/>
  </r>
  <r>
    <s v="SC"/>
    <x v="8"/>
    <x v="40"/>
    <x v="62"/>
    <m/>
    <s v="Assistant"/>
    <s v="Technico-administratif"/>
    <s v="Production"/>
    <x v="1"/>
    <n v="10.948534494623656"/>
    <n v="17.790000000000003"/>
    <n v="-8.8414655053763465"/>
    <m/>
  </r>
  <r>
    <s v="SC"/>
    <x v="8"/>
    <x v="40"/>
    <x v="62"/>
    <m/>
    <s v="Gestionnaire"/>
    <s v="Technico-administratif"/>
    <s v="Production"/>
    <x v="1"/>
    <m/>
    <n v="2.0000000000000004"/>
    <m/>
    <m/>
  </r>
  <r>
    <s v="SC"/>
    <x v="8"/>
    <x v="40"/>
    <x v="62"/>
    <m/>
    <s v="Evaluateur"/>
    <s v="Métier"/>
    <s v="Production"/>
    <x v="0"/>
    <n v="38.411353677419349"/>
    <n v="38.469999999999992"/>
    <n v="-5.8646322580642618E-2"/>
    <m/>
  </r>
  <r>
    <s v="SC"/>
    <x v="8"/>
    <x v="41"/>
    <x v="63"/>
    <m/>
    <s v="Gestionnaire"/>
    <s v="Technico-administratif"/>
    <s v="Support"/>
    <x v="3"/>
    <n v="3"/>
    <n v="2.4"/>
    <n v="0.60000000000000009"/>
    <m/>
  </r>
  <r>
    <s v="SC"/>
    <x v="8"/>
    <x v="41"/>
    <x v="63"/>
    <m/>
    <s v="Expert"/>
    <s v="Expertise"/>
    <s v="Production"/>
    <x v="2"/>
    <n v="3"/>
    <n v="2.4"/>
    <n v="0.60000000000000009"/>
    <m/>
  </r>
  <r>
    <s v="SC"/>
    <x v="8"/>
    <x v="42"/>
    <x v="64"/>
    <m/>
    <s v="Assistant"/>
    <s v="Technico-administratif"/>
    <s v="Support"/>
    <x v="3"/>
    <n v="2.2999999999999998"/>
    <n v="2"/>
    <n v="0.29999999999999982"/>
    <m/>
  </r>
  <r>
    <s v="SC"/>
    <x v="8"/>
    <x v="42"/>
    <x v="64"/>
    <m/>
    <s v="Collaborateur(trice) juridique"/>
    <s v="Expertise"/>
    <s v="Support"/>
    <x v="5"/>
    <n v="1.1100000000000001"/>
    <n v="1"/>
    <n v="0.1100000000000001"/>
    <m/>
  </r>
  <r>
    <s v="SC"/>
    <x v="8"/>
    <x v="42"/>
    <x v="64"/>
    <m/>
    <s v="Conseiller juridique"/>
    <s v="Expertise"/>
    <s v="Support"/>
    <x v="5"/>
    <n v="14.999999999999998"/>
    <n v="12.4"/>
    <n v="2.5999999999999979"/>
    <m/>
  </r>
  <r>
    <s v="SC"/>
    <x v="8"/>
    <x v="42"/>
    <x v="64"/>
    <m/>
    <s v="Assistant de direction"/>
    <s v="Technico-administratif"/>
    <s v="Support"/>
    <x v="3"/>
    <m/>
    <m/>
    <m/>
    <m/>
  </r>
  <r>
    <s v="SC"/>
    <x v="8"/>
    <x v="42"/>
    <x v="64"/>
    <m/>
    <s v="Directeur"/>
    <s v="Encadrement"/>
    <s v="Management"/>
    <x v="4"/>
    <n v="1"/>
    <m/>
    <n v="1"/>
    <m/>
  </r>
  <r>
    <s v="SC"/>
    <x v="8"/>
    <x v="42"/>
    <x v="64"/>
    <m/>
    <s v="Directeur de département "/>
    <s v="Encadrement"/>
    <s v="Management"/>
    <x v="4"/>
    <n v="1"/>
    <n v="1"/>
    <n v="0"/>
    <m/>
  </r>
  <r>
    <s v="SC"/>
    <x v="8"/>
    <x v="43"/>
    <x v="65"/>
    <m/>
    <s v="Directeur"/>
    <s v="Encadrement"/>
    <s v="Management"/>
    <x v="4"/>
    <n v="1"/>
    <n v="1"/>
    <n v="0"/>
    <m/>
  </r>
  <r>
    <s v="SC"/>
    <x v="8"/>
    <x v="43"/>
    <x v="65"/>
    <m/>
    <s v="Analyste"/>
    <s v="Expertise"/>
    <s v="Production"/>
    <x v="2"/>
    <n v="11.690000000000001"/>
    <n v="7.67"/>
    <n v="4.0200000000000014"/>
    <m/>
  </r>
  <r>
    <s v="SC"/>
    <x v="8"/>
    <x v="43"/>
    <x v="65"/>
    <m/>
    <s v="Assistant"/>
    <s v="Technico-administratif"/>
    <s v="Production"/>
    <x v="1"/>
    <n v="8.02"/>
    <n v="6.52"/>
    <n v="1.5"/>
    <m/>
  </r>
  <r>
    <s v="SC"/>
    <x v="8"/>
    <x v="43"/>
    <x v="65"/>
    <m/>
    <s v="Expert"/>
    <s v="Expertise"/>
    <s v="Production"/>
    <x v="2"/>
    <n v="29.01"/>
    <n v="21.62"/>
    <n v="7.3900000000000006"/>
    <m/>
  </r>
  <r>
    <s v="SC"/>
    <x v="8"/>
    <x v="43"/>
    <x v="65"/>
    <m/>
    <s v="Gestionnaire"/>
    <s v="Technico-administratif"/>
    <s v="Production"/>
    <x v="1"/>
    <n v="4.6999999999999993"/>
    <n v="3.8"/>
    <n v="0.89999999999999947"/>
    <m/>
  </r>
  <r>
    <s v="SC"/>
    <x v="8"/>
    <x v="43"/>
    <x v="65"/>
    <m/>
    <s v="Responsable d'équipe"/>
    <s v="Encadrement"/>
    <s v="Management"/>
    <x v="4"/>
    <n v="9"/>
    <n v="8"/>
    <n v="1"/>
    <m/>
  </r>
  <r>
    <s v="SC"/>
    <x v="8"/>
    <x v="44"/>
    <x v="66"/>
    <m/>
    <s v="Directeur de département "/>
    <s v="Encadrement"/>
    <s v="Management"/>
    <x v="4"/>
    <n v="1"/>
    <n v="1"/>
    <n v="0"/>
    <m/>
  </r>
  <r>
    <s v="SC"/>
    <x v="8"/>
    <x v="44"/>
    <x v="66"/>
    <m/>
    <s v="Directeur"/>
    <s v="Encadrement"/>
    <s v="Management"/>
    <x v="4"/>
    <n v="6"/>
    <n v="6"/>
    <n v="0"/>
    <m/>
  </r>
  <r>
    <s v="SC"/>
    <x v="8"/>
    <x v="44"/>
    <x v="66"/>
    <m/>
    <s v="Responsable de service"/>
    <s v="Encadrement"/>
    <s v="Management"/>
    <x v="4"/>
    <n v="11.8"/>
    <n v="10.8"/>
    <n v="1"/>
    <m/>
  </r>
  <r>
    <s v="SC"/>
    <x v="8"/>
    <x v="44"/>
    <x v="66"/>
    <m/>
    <s v="Responsable d'équipe"/>
    <s v="Encadrement"/>
    <s v="Management"/>
    <x v="4"/>
    <n v="9"/>
    <m/>
    <n v="9"/>
    <m/>
  </r>
  <r>
    <s v="SC"/>
    <x v="8"/>
    <x v="44"/>
    <x v="66"/>
    <m/>
    <s v="Assistant de direction"/>
    <s v="Technico-administratif"/>
    <s v="Support"/>
    <x v="3"/>
    <n v="0.8"/>
    <n v="0.8"/>
    <n v="0"/>
    <m/>
  </r>
  <r>
    <s v="SC"/>
    <x v="8"/>
    <x v="44"/>
    <x v="66"/>
    <m/>
    <s v="Gestionnaire"/>
    <s v="Technico-administratif"/>
    <s v="Support"/>
    <x v="3"/>
    <n v="2"/>
    <n v="0.8"/>
    <n v="1.2"/>
    <m/>
  </r>
  <r>
    <s v="SC"/>
    <x v="8"/>
    <x v="44"/>
    <x v="66"/>
    <m/>
    <s v="Analyste"/>
    <s v="Expertise"/>
    <s v="Support"/>
    <x v="5"/>
    <n v="38.1"/>
    <n v="14"/>
    <n v="24.1"/>
    <m/>
  </r>
  <r>
    <s v="SC"/>
    <x v="8"/>
    <x v="44"/>
    <x v="66"/>
    <m/>
    <s v="Architecte"/>
    <s v="Expertise"/>
    <s v="Support"/>
    <x v="5"/>
    <n v="23"/>
    <n v="2"/>
    <n v="21"/>
    <m/>
  </r>
  <r>
    <s v="SC"/>
    <x v="8"/>
    <x v="44"/>
    <x v="66"/>
    <m/>
    <s v="Assistant"/>
    <s v="Technico-administratif"/>
    <s v="Support"/>
    <x v="3"/>
    <n v="4"/>
    <n v="3"/>
    <n v="1"/>
    <m/>
  </r>
  <r>
    <s v="SC"/>
    <x v="8"/>
    <x v="44"/>
    <x v="66"/>
    <m/>
    <s v="Développeur"/>
    <s v="Expertise"/>
    <s v="Support"/>
    <x v="5"/>
    <n v="40.4"/>
    <n v="21.1"/>
    <n v="19.299999999999997"/>
    <m/>
  </r>
  <r>
    <s v="SC"/>
    <x v="8"/>
    <x v="44"/>
    <x v="66"/>
    <m/>
    <s v="Expert"/>
    <s v="Expertise"/>
    <s v="Support"/>
    <x v="5"/>
    <n v="46.6"/>
    <n v="32.870000000000005"/>
    <n v="13.729999999999997"/>
    <m/>
  </r>
  <r>
    <s v="SC"/>
    <x v="8"/>
    <x v="44"/>
    <x v="66"/>
    <m/>
    <s v="Gestionnaire Support informatique"/>
    <s v="Expertise"/>
    <s v="Support"/>
    <x v="5"/>
    <n v="20.3"/>
    <n v="20.47"/>
    <n v="-0.16999999999999815"/>
    <m/>
  </r>
  <r>
    <s v="SC"/>
    <x v="8"/>
    <x v="44"/>
    <x v="66"/>
    <m/>
    <s v="Ingénieur système"/>
    <s v="Expertise"/>
    <s v="Support"/>
    <x v="5"/>
    <n v="32.700000000000003"/>
    <n v="17.600000000000001"/>
    <n v="15.100000000000001"/>
    <m/>
  </r>
  <r>
    <s v="SC"/>
    <x v="8"/>
    <x v="44"/>
    <x v="66"/>
    <m/>
    <s v="Technicien"/>
    <s v="Expertise"/>
    <s v="Support"/>
    <x v="5"/>
    <n v="5.6"/>
    <n v="5.8"/>
    <n v="-0.20000000000000018"/>
    <m/>
  </r>
  <r>
    <s v="SC"/>
    <x v="8"/>
    <x v="45"/>
    <x v="67"/>
    <m/>
    <s v="Assistant"/>
    <s v="Technico-administratif"/>
    <s v="Support"/>
    <x v="3"/>
    <n v="7"/>
    <n v="6.8"/>
    <n v="0.20000000000000018"/>
    <m/>
  </r>
  <r>
    <s v="SC"/>
    <x v="8"/>
    <x v="45"/>
    <x v="67"/>
    <m/>
    <s v="Expert"/>
    <s v="Expertise"/>
    <s v="Support"/>
    <x v="5"/>
    <n v="19"/>
    <n v="18.100000000000005"/>
    <n v="0.89999999999999503"/>
    <m/>
  </r>
  <r>
    <s v="SC"/>
    <x v="8"/>
    <x v="45"/>
    <x v="67"/>
    <m/>
    <s v="Gestionnaire"/>
    <s v="Technico-administratif"/>
    <s v="Support"/>
    <x v="3"/>
    <n v="3"/>
    <n v="2.8"/>
    <n v="0.20000000000000018"/>
    <m/>
  </r>
  <r>
    <s v="SC"/>
    <x v="8"/>
    <x v="45"/>
    <x v="67"/>
    <m/>
    <s v="Infographiste"/>
    <s v="Expertise"/>
    <s v="Support"/>
    <x v="5"/>
    <n v="4"/>
    <n v="3.8"/>
    <n v="0.20000000000000018"/>
    <m/>
  </r>
  <r>
    <s v="SC"/>
    <x v="8"/>
    <x v="45"/>
    <x v="67"/>
    <m/>
    <s v="Opérateur"/>
    <s v="Logistique"/>
    <s v="Support"/>
    <x v="3"/>
    <n v="0"/>
    <n v="0"/>
    <n v="0"/>
    <m/>
  </r>
  <r>
    <s v="SC"/>
    <x v="8"/>
    <x v="45"/>
    <x v="67"/>
    <m/>
    <s v="Assistant de direction"/>
    <s v="Technico-administratif"/>
    <s v="Support"/>
    <x v="3"/>
    <n v="0.5"/>
    <n v="0.4"/>
    <n v="9.9999999999999978E-2"/>
    <m/>
  </r>
  <r>
    <s v="SC"/>
    <x v="8"/>
    <x v="45"/>
    <x v="67"/>
    <m/>
    <s v="Directeur"/>
    <s v="Encadrement"/>
    <s v="Management"/>
    <x v="4"/>
    <n v="2"/>
    <n v="2"/>
    <n v="0"/>
    <m/>
  </r>
  <r>
    <s v="SC"/>
    <x v="8"/>
    <x v="45"/>
    <x v="67"/>
    <m/>
    <s v="Directeur de département "/>
    <s v="Encadrement"/>
    <s v="Management"/>
    <x v="4"/>
    <n v="0.5"/>
    <n v="0.5"/>
    <n v="0"/>
    <m/>
  </r>
  <r>
    <s v="SC"/>
    <x v="8"/>
    <x v="45"/>
    <x v="67"/>
    <m/>
    <s v="Responsable de service"/>
    <s v="Encadrement"/>
    <s v="Management"/>
    <x v="4"/>
    <n v="0"/>
    <m/>
    <n v="0"/>
    <m/>
  </r>
  <r>
    <s v="SC"/>
    <x v="8"/>
    <x v="45"/>
    <x v="67"/>
    <m/>
    <s v="Responsable d'équipe"/>
    <s v="Encadrement"/>
    <s v="Management"/>
    <x v="4"/>
    <n v="1"/>
    <n v="1"/>
    <n v="0"/>
    <m/>
  </r>
  <r>
    <s v="SC"/>
    <x v="8"/>
    <x v="46"/>
    <x v="68"/>
    <m/>
    <s v="Directeur"/>
    <s v="Encadrement"/>
    <s v="Management"/>
    <x v="4"/>
    <n v="1"/>
    <n v="1"/>
    <n v="0"/>
    <m/>
  </r>
  <r>
    <s v="SC"/>
    <x v="8"/>
    <x v="46"/>
    <x v="68"/>
    <m/>
    <s v="Expert"/>
    <s v="Expertise"/>
    <s v="Support"/>
    <x v="5"/>
    <n v="4.5999999999999996"/>
    <n v="2.8"/>
    <n v="1.7999999999999998"/>
    <m/>
  </r>
  <r>
    <s v="SC"/>
    <x v="8"/>
    <x v="47"/>
    <x v="69"/>
    <m/>
    <s v="Directeur"/>
    <s v="Encadrement"/>
    <s v="Management"/>
    <x v="4"/>
    <n v="1"/>
    <n v="1"/>
    <n v="0"/>
    <m/>
  </r>
  <r>
    <s v="SC"/>
    <x v="8"/>
    <x v="47"/>
    <x v="69"/>
    <m/>
    <s v="Assistant"/>
    <s v="Technico-administratif"/>
    <s v="Support"/>
    <x v="3"/>
    <n v="0.8"/>
    <n v="1.3"/>
    <n v="-0.5"/>
    <m/>
  </r>
  <r>
    <s v="SC"/>
    <x v="8"/>
    <x v="47"/>
    <x v="69"/>
    <m/>
    <s v="Conseiller en prévention"/>
    <s v="Expertise"/>
    <s v="Support"/>
    <x v="5"/>
    <n v="10.1"/>
    <n v="10.1"/>
    <n v="0"/>
    <m/>
  </r>
  <r>
    <s v="SC"/>
    <x v="8"/>
    <x v="47"/>
    <x v="69"/>
    <m/>
    <s v="Expert"/>
    <s v="Expertise"/>
    <s v="Support"/>
    <x v="5"/>
    <n v="1"/>
    <m/>
    <n v="1"/>
    <m/>
  </r>
  <r>
    <s v="SC"/>
    <x v="8"/>
    <x v="47"/>
    <x v="69"/>
    <m/>
    <s v="Gestionnaire"/>
    <s v="Technico-administratif"/>
    <s v="Support"/>
    <x v="3"/>
    <n v="2"/>
    <n v="1"/>
    <n v="1"/>
    <m/>
  </r>
  <r>
    <s v="SC"/>
    <x v="8"/>
    <x v="48"/>
    <x v="70"/>
    <m/>
    <s v="Gestionnaire"/>
    <s v="Technico-administratif"/>
    <s v="Support"/>
    <x v="3"/>
    <n v="4"/>
    <n v="1"/>
    <n v="3"/>
    <m/>
  </r>
  <r>
    <s v="SC"/>
    <x v="8"/>
    <x v="48"/>
    <x v="70"/>
    <m/>
    <s v="Responsable de service"/>
    <s v="Encadrement"/>
    <s v="Management"/>
    <x v="4"/>
    <n v="1"/>
    <n v="2"/>
    <n v="0"/>
    <m/>
  </r>
  <r>
    <s v="SC"/>
    <x v="8"/>
    <x v="48"/>
    <x v="70"/>
    <m/>
    <s v="Analyste"/>
    <s v="Expertise"/>
    <s v="Production"/>
    <x v="2"/>
    <n v="7"/>
    <n v="6.8"/>
    <n v="0.20000000000000018"/>
    <m/>
  </r>
  <r>
    <s v="SC"/>
    <x v="8"/>
    <x v="48"/>
    <x v="70"/>
    <m/>
    <s v="Assistant"/>
    <s v="Technico-administratif"/>
    <s v="Support"/>
    <x v="3"/>
    <n v="1"/>
    <n v="1.8"/>
    <n v="-0.8"/>
    <m/>
  </r>
  <r>
    <s v="SC"/>
    <x v="8"/>
    <x v="48"/>
    <x v="70"/>
    <m/>
    <s v="Assistant de direction"/>
    <s v="Technico-administratif"/>
    <s v="Support"/>
    <x v="3"/>
    <n v="2"/>
    <n v="2"/>
    <n v="0"/>
    <m/>
  </r>
  <r>
    <s v="SC"/>
    <x v="8"/>
    <x v="48"/>
    <x v="70"/>
    <m/>
    <s v="Directeur"/>
    <s v="Encadrement"/>
    <s v="Management"/>
    <x v="4"/>
    <n v="2"/>
    <n v="1"/>
    <n v="0"/>
    <m/>
  </r>
  <r>
    <s v="SC"/>
    <x v="8"/>
    <x v="48"/>
    <x v="70"/>
    <m/>
    <s v="Directeur de département "/>
    <s v="Encadrement"/>
    <s v="Management"/>
    <x v="4"/>
    <n v="1"/>
    <n v="1"/>
    <n v="0"/>
    <m/>
  </r>
  <r>
    <s v="SC"/>
    <x v="8"/>
    <x v="48"/>
    <x v="70"/>
    <m/>
    <s v="Expert"/>
    <s v="Expertise"/>
    <s v="Support"/>
    <x v="5"/>
    <n v="14.8"/>
    <n v="10.6"/>
    <n v="4.20000000000000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12805-BD89-4D87-B01D-DC4AEDE5B02D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V15" firstHeaderRow="1" firstDataRow="3" firstDataCol="1"/>
  <pivotFields count="13">
    <pivotField showAll="0"/>
    <pivotField axis="axisRow" showAll="0">
      <items count="10">
        <item x="5"/>
        <item x="6"/>
        <item x="7"/>
        <item x="1"/>
        <item x="2"/>
        <item x="3"/>
        <item x="4"/>
        <item x="0"/>
        <item x="8"/>
        <item t="default"/>
      </items>
    </pivotField>
    <pivotField showAll="0"/>
    <pivotField showAll="0">
      <items count="72">
        <item x="29"/>
        <item x="44"/>
        <item x="50"/>
        <item x="60"/>
        <item x="61"/>
        <item x="51"/>
        <item x="31"/>
        <item x="70"/>
        <item x="67"/>
        <item x="64"/>
        <item x="66"/>
        <item x="34"/>
        <item x="37"/>
        <item x="56"/>
        <item x="46"/>
        <item x="30"/>
        <item x="1"/>
        <item x="7"/>
        <item x="13"/>
        <item x="19"/>
        <item x="0"/>
        <item x="32"/>
        <item x="68"/>
        <item x="38"/>
        <item x="39"/>
        <item x="41"/>
        <item x="40"/>
        <item x="43"/>
        <item x="45"/>
        <item x="35"/>
        <item x="36"/>
        <item x="6"/>
        <item x="12"/>
        <item x="18"/>
        <item x="24"/>
        <item x="52"/>
        <item x="53"/>
        <item x="54"/>
        <item x="55"/>
        <item x="42"/>
        <item x="48"/>
        <item x="49"/>
        <item x="33"/>
        <item x="2"/>
        <item x="8"/>
        <item x="14"/>
        <item x="20"/>
        <item x="3"/>
        <item x="9"/>
        <item x="15"/>
        <item x="21"/>
        <item x="69"/>
        <item x="47"/>
        <item x="57"/>
        <item x="59"/>
        <item x="58"/>
        <item x="5"/>
        <item x="11"/>
        <item x="17"/>
        <item x="23"/>
        <item x="4"/>
        <item x="10"/>
        <item x="16"/>
        <item x="22"/>
        <item x="62"/>
        <item x="63"/>
        <item x="65"/>
        <item x="26"/>
        <item x="25"/>
        <item x="28"/>
        <item x="27"/>
        <item t="default"/>
      </items>
    </pivotField>
    <pivotField showAll="0"/>
    <pivotField showAll="0"/>
    <pivotField showAll="0"/>
    <pivotField showAll="0"/>
    <pivotField axis="axisCol" showAll="0">
      <items count="7">
        <item x="4"/>
        <item x="2"/>
        <item x="5"/>
        <item x="0"/>
        <item x="3"/>
        <item x="1"/>
        <item t="default"/>
      </items>
    </pivotField>
    <pivotField dataField="1" showAll="0"/>
    <pivotField dataField="1" showAll="0"/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-2"/>
    <field x="8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  <x/>
    </i>
    <i r="1" i="2">
      <x v="1"/>
    </i>
    <i r="1" i="2">
      <x v="2"/>
    </i>
    <i r="1" i="2">
      <x v="3"/>
    </i>
    <i r="1" i="2">
      <x v="4"/>
    </i>
    <i r="1" i="2">
      <x v="5"/>
    </i>
    <i t="grand">
      <x/>
    </i>
    <i t="grand" i="1">
      <x/>
    </i>
    <i t="grand" i="2">
      <x/>
    </i>
  </colItems>
  <dataFields count="3">
    <dataField name="Somme de ESTIMATION RH NECESSAIRES" fld="9" baseField="0" baseItem="0"/>
    <dataField name="Somme de Situation RH (30/11/2023)_x000a_Prestations" fld="10" baseField="0" baseItem="0"/>
    <dataField name="Somme de BESOIN RH 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0201-17F9-4508-A075-A74D032B21E5}">
  <sheetPr>
    <pageSetUpPr fitToPage="1"/>
  </sheetPr>
  <dimension ref="A1:W26"/>
  <sheetViews>
    <sheetView zoomScaleNormal="100" workbookViewId="0">
      <selection activeCell="B3" sqref="B3"/>
    </sheetView>
  </sheetViews>
  <sheetFormatPr baseColWidth="10" defaultRowHeight="14.5" x14ac:dyDescent="0.35"/>
  <cols>
    <col min="1" max="1" width="39" customWidth="1"/>
    <col min="2" max="22" width="22.90625" customWidth="1"/>
  </cols>
  <sheetData>
    <row r="1" spans="1:23" ht="24" thickBot="1" x14ac:dyDescent="0.6">
      <c r="A1" s="48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3" s="53" customFormat="1" ht="26" x14ac:dyDescent="0.35">
      <c r="A2" s="201" t="s">
        <v>1</v>
      </c>
      <c r="B2" s="196" t="s">
        <v>2</v>
      </c>
      <c r="C2" s="197"/>
      <c r="D2" s="198"/>
      <c r="E2" s="196" t="s">
        <v>3</v>
      </c>
      <c r="F2" s="197"/>
      <c r="G2" s="198"/>
      <c r="H2" s="196" t="s">
        <v>4</v>
      </c>
      <c r="I2" s="197"/>
      <c r="J2" s="198"/>
      <c r="K2" s="196" t="s">
        <v>5</v>
      </c>
      <c r="L2" s="197"/>
      <c r="M2" s="198"/>
      <c r="N2" s="196" t="s">
        <v>6</v>
      </c>
      <c r="O2" s="197"/>
      <c r="P2" s="198"/>
      <c r="Q2" s="196" t="s">
        <v>7</v>
      </c>
      <c r="R2" s="197"/>
      <c r="S2" s="198"/>
      <c r="T2" s="196" t="s">
        <v>8</v>
      </c>
      <c r="U2" s="197" t="s">
        <v>9</v>
      </c>
      <c r="V2" s="198" t="s">
        <v>10</v>
      </c>
    </row>
    <row r="3" spans="1:23" s="57" customFormat="1" ht="78.5" thickBot="1" x14ac:dyDescent="0.65">
      <c r="A3" s="202"/>
      <c r="B3" s="54" t="s">
        <v>67</v>
      </c>
      <c r="C3" s="55" t="s">
        <v>12</v>
      </c>
      <c r="D3" s="56" t="s">
        <v>13</v>
      </c>
      <c r="E3" s="54" t="s">
        <v>67</v>
      </c>
      <c r="F3" s="55" t="s">
        <v>12</v>
      </c>
      <c r="G3" s="56" t="s">
        <v>13</v>
      </c>
      <c r="H3" s="54" t="s">
        <v>67</v>
      </c>
      <c r="I3" s="55" t="s">
        <v>12</v>
      </c>
      <c r="J3" s="56" t="s">
        <v>13</v>
      </c>
      <c r="K3" s="54" t="s">
        <v>67</v>
      </c>
      <c r="L3" s="55" t="s">
        <v>12</v>
      </c>
      <c r="M3" s="56" t="s">
        <v>13</v>
      </c>
      <c r="N3" s="54" t="s">
        <v>67</v>
      </c>
      <c r="O3" s="55" t="s">
        <v>12</v>
      </c>
      <c r="P3" s="56" t="s">
        <v>13</v>
      </c>
      <c r="Q3" s="54" t="s">
        <v>67</v>
      </c>
      <c r="R3" s="55" t="s">
        <v>12</v>
      </c>
      <c r="S3" s="56" t="s">
        <v>13</v>
      </c>
      <c r="T3" s="54" t="s">
        <v>67</v>
      </c>
      <c r="U3" s="55" t="s">
        <v>12</v>
      </c>
      <c r="V3" s="56" t="s">
        <v>13</v>
      </c>
    </row>
    <row r="4" spans="1:23" s="63" customFormat="1" ht="46" customHeight="1" thickBot="1" x14ac:dyDescent="0.65">
      <c r="A4" s="58" t="s">
        <v>14</v>
      </c>
      <c r="B4" s="59">
        <v>42.5</v>
      </c>
      <c r="C4" s="60">
        <v>33.1</v>
      </c>
      <c r="D4" s="61">
        <f>B4-C4</f>
        <v>9.3999999999999986</v>
      </c>
      <c r="E4" s="59">
        <v>126.83000000000001</v>
      </c>
      <c r="F4" s="60">
        <v>104.00999999999999</v>
      </c>
      <c r="G4" s="61">
        <f>E4-F4</f>
        <v>22.820000000000022</v>
      </c>
      <c r="H4" s="59">
        <v>15.3</v>
      </c>
      <c r="I4" s="60">
        <v>10.189999999999998</v>
      </c>
      <c r="J4" s="61">
        <f>H4-I4</f>
        <v>5.110000000000003</v>
      </c>
      <c r="K4" s="59">
        <v>139.22626781882803</v>
      </c>
      <c r="L4" s="60">
        <v>122.01999999999998</v>
      </c>
      <c r="M4" s="61">
        <f>K4-L4</f>
        <v>17.206267818828053</v>
      </c>
      <c r="N4" s="59">
        <v>6.1</v>
      </c>
      <c r="O4" s="60">
        <v>5.8000000000000007</v>
      </c>
      <c r="P4" s="61">
        <f>N4-O4</f>
        <v>0.29999999999999893</v>
      </c>
      <c r="Q4" s="59">
        <v>41.550000000000004</v>
      </c>
      <c r="R4" s="60">
        <v>35.4</v>
      </c>
      <c r="S4" s="61">
        <f>Q4-R4</f>
        <v>6.1500000000000057</v>
      </c>
      <c r="T4" s="59">
        <v>371.50626781882812</v>
      </c>
      <c r="U4" s="60">
        <v>310.51999999999992</v>
      </c>
      <c r="V4" s="61">
        <f>T4-U4</f>
        <v>60.986267818828196</v>
      </c>
      <c r="W4" s="62"/>
    </row>
    <row r="5" spans="1:23" s="63" customFormat="1" ht="46" customHeight="1" thickBot="1" x14ac:dyDescent="0.65">
      <c r="A5" s="64" t="s">
        <v>15</v>
      </c>
      <c r="B5" s="65">
        <v>45</v>
      </c>
      <c r="C5" s="66">
        <v>26</v>
      </c>
      <c r="D5" s="67">
        <f t="shared" ref="D5:D11" si="0">B5-C5</f>
        <v>19</v>
      </c>
      <c r="E5" s="65">
        <v>59.351699874025115</v>
      </c>
      <c r="F5" s="66">
        <v>46.98</v>
      </c>
      <c r="G5" s="67">
        <f t="shared" ref="G5:G11" si="1">E5-F5</f>
        <v>12.371699874025119</v>
      </c>
      <c r="H5" s="65">
        <v>9.51</v>
      </c>
      <c r="I5" s="66">
        <v>9.65</v>
      </c>
      <c r="J5" s="67">
        <f t="shared" ref="J5:J11" si="2">H5-I5</f>
        <v>-0.14000000000000057</v>
      </c>
      <c r="K5" s="65">
        <v>266.14000000000004</v>
      </c>
      <c r="L5" s="66">
        <v>265.23000000000008</v>
      </c>
      <c r="M5" s="67">
        <f t="shared" ref="M5:M12" si="3">K5-L5</f>
        <v>0.90999999999996817</v>
      </c>
      <c r="N5" s="65">
        <v>7.9307995362476982</v>
      </c>
      <c r="O5" s="66">
        <v>7.379999999999999</v>
      </c>
      <c r="P5" s="67">
        <f t="shared" ref="P5:P11" si="4">N5-O5</f>
        <v>0.55079953624769917</v>
      </c>
      <c r="Q5" s="65">
        <v>24.290000000000003</v>
      </c>
      <c r="R5" s="66">
        <v>19.7</v>
      </c>
      <c r="S5" s="67">
        <f t="shared" ref="S5:S11" si="5">Q5-R5</f>
        <v>4.5900000000000034</v>
      </c>
      <c r="T5" s="65">
        <v>412.22249941027292</v>
      </c>
      <c r="U5" s="66">
        <v>374.94000000000005</v>
      </c>
      <c r="V5" s="67">
        <f t="shared" ref="V5:V12" si="6">T5-U5</f>
        <v>37.282499410272862</v>
      </c>
      <c r="W5" s="62"/>
    </row>
    <row r="6" spans="1:23" s="63" customFormat="1" ht="46" customHeight="1" thickBot="1" x14ac:dyDescent="0.65">
      <c r="A6" s="64" t="s">
        <v>16</v>
      </c>
      <c r="B6" s="65">
        <v>53</v>
      </c>
      <c r="C6" s="66">
        <v>43.47</v>
      </c>
      <c r="D6" s="67">
        <f t="shared" si="0"/>
        <v>9.5300000000000011</v>
      </c>
      <c r="E6" s="65"/>
      <c r="F6" s="66"/>
      <c r="G6" s="67"/>
      <c r="H6" s="65">
        <v>114.45</v>
      </c>
      <c r="I6" s="66">
        <v>103.39999999999998</v>
      </c>
      <c r="J6" s="67">
        <f t="shared" si="2"/>
        <v>11.050000000000026</v>
      </c>
      <c r="K6" s="65"/>
      <c r="L6" s="66"/>
      <c r="M6" s="67"/>
      <c r="N6" s="65">
        <v>208.9</v>
      </c>
      <c r="O6" s="66">
        <v>188.33</v>
      </c>
      <c r="P6" s="67">
        <f t="shared" si="4"/>
        <v>20.569999999999993</v>
      </c>
      <c r="Q6" s="65"/>
      <c r="R6" s="66"/>
      <c r="S6" s="67"/>
      <c r="T6" s="65">
        <v>376.35</v>
      </c>
      <c r="U6" s="66">
        <v>335.2</v>
      </c>
      <c r="V6" s="67">
        <f t="shared" si="6"/>
        <v>41.150000000000034</v>
      </c>
      <c r="W6" s="62"/>
    </row>
    <row r="7" spans="1:23" s="63" customFormat="1" ht="46" customHeight="1" thickBot="1" x14ac:dyDescent="0.65">
      <c r="A7" s="68" t="s">
        <v>17</v>
      </c>
      <c r="B7" s="69">
        <v>57.3</v>
      </c>
      <c r="C7" s="70">
        <v>44.230000000000004</v>
      </c>
      <c r="D7" s="71">
        <f t="shared" si="0"/>
        <v>13.069999999999993</v>
      </c>
      <c r="E7" s="69">
        <v>51.5</v>
      </c>
      <c r="F7" s="70">
        <v>39.29</v>
      </c>
      <c r="G7" s="71">
        <f t="shared" si="1"/>
        <v>12.21</v>
      </c>
      <c r="H7" s="69">
        <v>279.11</v>
      </c>
      <c r="I7" s="70">
        <v>175.44000000000003</v>
      </c>
      <c r="J7" s="71">
        <f t="shared" si="2"/>
        <v>103.66999999999999</v>
      </c>
      <c r="K7" s="69">
        <v>38.411353677419349</v>
      </c>
      <c r="L7" s="70">
        <v>38.469999999999992</v>
      </c>
      <c r="M7" s="71">
        <f t="shared" si="3"/>
        <v>-5.8646322580642618E-2</v>
      </c>
      <c r="N7" s="69">
        <v>38</v>
      </c>
      <c r="O7" s="70">
        <v>31.700000000000003</v>
      </c>
      <c r="P7" s="71">
        <f t="shared" si="4"/>
        <v>6.2999999999999972</v>
      </c>
      <c r="Q7" s="69">
        <v>23.668534494623653</v>
      </c>
      <c r="R7" s="70">
        <v>30.110000000000003</v>
      </c>
      <c r="S7" s="71">
        <f t="shared" si="5"/>
        <v>-6.4414655053763497</v>
      </c>
      <c r="T7" s="69">
        <v>487.98988817204304</v>
      </c>
      <c r="U7" s="70">
        <v>359.24</v>
      </c>
      <c r="V7" s="71">
        <f t="shared" si="6"/>
        <v>128.74988817204303</v>
      </c>
      <c r="W7" s="62"/>
    </row>
    <row r="8" spans="1:23" s="63" customFormat="1" ht="46" customHeight="1" thickTop="1" thickBot="1" x14ac:dyDescent="0.65">
      <c r="A8" s="72" t="s">
        <v>18</v>
      </c>
      <c r="B8" s="73">
        <v>127</v>
      </c>
      <c r="C8" s="74">
        <v>109.00999999999999</v>
      </c>
      <c r="D8" s="75">
        <f t="shared" si="0"/>
        <v>17.990000000000009</v>
      </c>
      <c r="E8" s="73">
        <v>10.3</v>
      </c>
      <c r="F8" s="74">
        <v>7.37</v>
      </c>
      <c r="G8" s="75">
        <f t="shared" si="1"/>
        <v>2.9300000000000006</v>
      </c>
      <c r="H8" s="73">
        <v>9</v>
      </c>
      <c r="I8" s="74">
        <v>6</v>
      </c>
      <c r="J8" s="75">
        <f t="shared" si="2"/>
        <v>3</v>
      </c>
      <c r="K8" s="73">
        <v>738.85082170940177</v>
      </c>
      <c r="L8" s="74">
        <v>659.03</v>
      </c>
      <c r="M8" s="75">
        <f t="shared" si="3"/>
        <v>79.820821709401798</v>
      </c>
      <c r="N8" s="73">
        <v>99.100000000000009</v>
      </c>
      <c r="O8" s="74">
        <v>78.900000000000006</v>
      </c>
      <c r="P8" s="75">
        <f t="shared" si="4"/>
        <v>20.200000000000003</v>
      </c>
      <c r="Q8" s="73">
        <v>220.68541255691349</v>
      </c>
      <c r="R8" s="74">
        <v>198.08999999999997</v>
      </c>
      <c r="S8" s="75">
        <f t="shared" si="5"/>
        <v>22.595412556913516</v>
      </c>
      <c r="T8" s="73">
        <v>1204.9362342663153</v>
      </c>
      <c r="U8" s="74">
        <v>1058.3999999999999</v>
      </c>
      <c r="V8" s="75">
        <f t="shared" si="6"/>
        <v>146.53623426631543</v>
      </c>
      <c r="W8" s="62"/>
    </row>
    <row r="9" spans="1:23" s="63" customFormat="1" ht="46" customHeight="1" thickBot="1" x14ac:dyDescent="0.65">
      <c r="A9" s="64" t="s">
        <v>19</v>
      </c>
      <c r="B9" s="65">
        <v>89</v>
      </c>
      <c r="C9" s="66">
        <v>79.179999999999993</v>
      </c>
      <c r="D9" s="67">
        <f t="shared" si="0"/>
        <v>9.8200000000000074</v>
      </c>
      <c r="E9" s="65">
        <v>8.8491999999999997</v>
      </c>
      <c r="F9" s="66">
        <v>9.8999999999999986</v>
      </c>
      <c r="G9" s="67">
        <f t="shared" si="1"/>
        <v>-1.0507999999999988</v>
      </c>
      <c r="H9" s="65">
        <v>2</v>
      </c>
      <c r="I9" s="66">
        <v>3</v>
      </c>
      <c r="J9" s="67">
        <f t="shared" si="2"/>
        <v>-1</v>
      </c>
      <c r="K9" s="65">
        <v>522.84396188034191</v>
      </c>
      <c r="L9" s="66">
        <v>477.86999999999989</v>
      </c>
      <c r="M9" s="67">
        <f t="shared" si="3"/>
        <v>44.973961880342017</v>
      </c>
      <c r="N9" s="65">
        <v>50.188461538461539</v>
      </c>
      <c r="O9" s="66">
        <v>56.760000000000005</v>
      </c>
      <c r="P9" s="67">
        <f t="shared" si="4"/>
        <v>-6.5715384615384664</v>
      </c>
      <c r="Q9" s="65">
        <v>158.7813764372699</v>
      </c>
      <c r="R9" s="66">
        <v>144.63</v>
      </c>
      <c r="S9" s="67">
        <f t="shared" si="5"/>
        <v>14.151376437269903</v>
      </c>
      <c r="T9" s="65">
        <v>831.66299985607338</v>
      </c>
      <c r="U9" s="66">
        <v>771.3399999999998</v>
      </c>
      <c r="V9" s="67">
        <f t="shared" si="6"/>
        <v>60.322999856073579</v>
      </c>
      <c r="W9" s="62"/>
    </row>
    <row r="10" spans="1:23" s="63" customFormat="1" ht="46" customHeight="1" thickBot="1" x14ac:dyDescent="0.65">
      <c r="A10" s="64" t="s">
        <v>20</v>
      </c>
      <c r="B10" s="65">
        <v>30.8</v>
      </c>
      <c r="C10" s="66">
        <v>27.569999999999997</v>
      </c>
      <c r="D10" s="67">
        <f t="shared" si="0"/>
        <v>3.230000000000004</v>
      </c>
      <c r="E10" s="65">
        <v>4.8000000000000007</v>
      </c>
      <c r="F10" s="66">
        <v>4.8</v>
      </c>
      <c r="G10" s="67">
        <f t="shared" si="1"/>
        <v>0</v>
      </c>
      <c r="H10" s="65">
        <v>0.6</v>
      </c>
      <c r="I10" s="66">
        <v>0.6</v>
      </c>
      <c r="J10" s="67">
        <f t="shared" si="2"/>
        <v>0</v>
      </c>
      <c r="K10" s="65">
        <v>138.92135401709402</v>
      </c>
      <c r="L10" s="66">
        <v>115</v>
      </c>
      <c r="M10" s="67">
        <f t="shared" si="3"/>
        <v>23.921354017094018</v>
      </c>
      <c r="N10" s="65">
        <v>23.47</v>
      </c>
      <c r="O10" s="66">
        <v>17</v>
      </c>
      <c r="P10" s="67">
        <f t="shared" si="4"/>
        <v>6.4699999999999989</v>
      </c>
      <c r="Q10" s="65">
        <v>41.843363697361831</v>
      </c>
      <c r="R10" s="66">
        <v>40.5</v>
      </c>
      <c r="S10" s="67">
        <f t="shared" si="5"/>
        <v>1.3433636973618306</v>
      </c>
      <c r="T10" s="65">
        <v>240.43471771445584</v>
      </c>
      <c r="U10" s="66">
        <v>205.47</v>
      </c>
      <c r="V10" s="67">
        <f t="shared" si="6"/>
        <v>34.964717714455844</v>
      </c>
      <c r="W10" s="62"/>
    </row>
    <row r="11" spans="1:23" s="63" customFormat="1" ht="46" customHeight="1" thickBot="1" x14ac:dyDescent="0.65">
      <c r="A11" s="64" t="s">
        <v>21</v>
      </c>
      <c r="B11" s="65">
        <v>59.5</v>
      </c>
      <c r="C11" s="66">
        <v>54.339999999999996</v>
      </c>
      <c r="D11" s="67">
        <f t="shared" si="0"/>
        <v>5.1600000000000037</v>
      </c>
      <c r="E11" s="65">
        <v>4.3</v>
      </c>
      <c r="F11" s="66">
        <v>4.7200000000000006</v>
      </c>
      <c r="G11" s="67">
        <f t="shared" si="1"/>
        <v>-0.42000000000000082</v>
      </c>
      <c r="H11" s="65">
        <v>3.5</v>
      </c>
      <c r="I11" s="66">
        <v>4</v>
      </c>
      <c r="J11" s="67">
        <f t="shared" si="2"/>
        <v>-0.5</v>
      </c>
      <c r="K11" s="65">
        <v>334.31486239316246</v>
      </c>
      <c r="L11" s="66">
        <v>295.24999999999994</v>
      </c>
      <c r="M11" s="67">
        <f t="shared" si="3"/>
        <v>39.064862393162514</v>
      </c>
      <c r="N11" s="65">
        <v>35.536923076923074</v>
      </c>
      <c r="O11" s="66">
        <v>24.17</v>
      </c>
      <c r="P11" s="67">
        <f t="shared" si="4"/>
        <v>11.366923076923072</v>
      </c>
      <c r="Q11" s="65">
        <v>95.532847308454805</v>
      </c>
      <c r="R11" s="66">
        <v>90.6</v>
      </c>
      <c r="S11" s="67">
        <f t="shared" si="5"/>
        <v>4.9328473084548108</v>
      </c>
      <c r="T11" s="65">
        <v>532.68463277854039</v>
      </c>
      <c r="U11" s="66">
        <v>473.07999999999993</v>
      </c>
      <c r="V11" s="67">
        <f t="shared" si="6"/>
        <v>59.604632778540463</v>
      </c>
      <c r="W11" s="62"/>
    </row>
    <row r="12" spans="1:23" s="63" customFormat="1" ht="46" customHeight="1" x14ac:dyDescent="0.6">
      <c r="A12" s="76" t="s">
        <v>22</v>
      </c>
      <c r="B12" s="77"/>
      <c r="C12" s="78"/>
      <c r="D12" s="79"/>
      <c r="E12" s="77"/>
      <c r="F12" s="78"/>
      <c r="G12" s="79"/>
      <c r="H12" s="77"/>
      <c r="I12" s="78"/>
      <c r="J12" s="79"/>
      <c r="K12" s="77">
        <v>20.599999999999998</v>
      </c>
      <c r="L12" s="78">
        <v>19.399999999999999</v>
      </c>
      <c r="M12" s="79">
        <f t="shared" si="3"/>
        <v>1.1999999999999993</v>
      </c>
      <c r="N12" s="77"/>
      <c r="O12" s="78"/>
      <c r="P12" s="79"/>
      <c r="Q12" s="77"/>
      <c r="R12" s="78"/>
      <c r="S12" s="79"/>
      <c r="T12" s="77">
        <v>20.599999999999998</v>
      </c>
      <c r="U12" s="78">
        <v>19.399999999999999</v>
      </c>
      <c r="V12" s="79">
        <f t="shared" si="6"/>
        <v>1.1999999999999993</v>
      </c>
      <c r="W12" s="62"/>
    </row>
    <row r="13" spans="1:23" s="63" customFormat="1" ht="37" customHeight="1" x14ac:dyDescent="0.6">
      <c r="A13" s="80" t="s">
        <v>23</v>
      </c>
      <c r="B13" s="81">
        <v>504.1</v>
      </c>
      <c r="C13" s="82">
        <v>416.9</v>
      </c>
      <c r="D13" s="83">
        <v>87.199999999999989</v>
      </c>
      <c r="E13" s="81">
        <v>265.93089987402516</v>
      </c>
      <c r="F13" s="82">
        <v>217.07</v>
      </c>
      <c r="G13" s="83">
        <v>48.860899874025101</v>
      </c>
      <c r="H13" s="81">
        <v>433.47</v>
      </c>
      <c r="I13" s="82">
        <v>312.27999999999997</v>
      </c>
      <c r="J13" s="83">
        <v>121.19</v>
      </c>
      <c r="K13" s="81">
        <v>2199.3086214962473</v>
      </c>
      <c r="L13" s="82">
        <v>1992.27</v>
      </c>
      <c r="M13" s="83">
        <f>SUM(M4:M12)</f>
        <v>207.03862149624771</v>
      </c>
      <c r="N13" s="81">
        <v>469.22618415163237</v>
      </c>
      <c r="O13" s="82">
        <v>410.04</v>
      </c>
      <c r="P13" s="83">
        <v>59.186184151632304</v>
      </c>
      <c r="Q13" s="81">
        <v>606.35153449462359</v>
      </c>
      <c r="R13" s="82">
        <v>559.03</v>
      </c>
      <c r="S13" s="83">
        <f>SUM(S4:S12)</f>
        <v>47.32153449462372</v>
      </c>
      <c r="T13" s="81">
        <v>4478.3872400165292</v>
      </c>
      <c r="U13" s="82">
        <v>3907.5899999999992</v>
      </c>
      <c r="V13" s="83">
        <f>SUM(V4:V12)</f>
        <v>570.79724001652949</v>
      </c>
      <c r="W13" s="62"/>
    </row>
    <row r="14" spans="1:23" s="63" customFormat="1" ht="37" customHeight="1" thickBot="1" x14ac:dyDescent="0.65">
      <c r="A14" s="84" t="s">
        <v>24</v>
      </c>
      <c r="B14" s="85"/>
      <c r="C14" s="86"/>
      <c r="D14" s="87">
        <v>87.2</v>
      </c>
      <c r="E14" s="85"/>
      <c r="F14" s="86"/>
      <c r="G14" s="87">
        <f>7.23+2.4</f>
        <v>9.6300000000000008</v>
      </c>
      <c r="H14" s="85"/>
      <c r="I14" s="86"/>
      <c r="J14" s="87">
        <v>95.06</v>
      </c>
      <c r="K14" s="85"/>
      <c r="L14" s="86"/>
      <c r="M14" s="87">
        <f>71+2</f>
        <v>73</v>
      </c>
      <c r="N14" s="85"/>
      <c r="O14" s="86"/>
      <c r="P14" s="87">
        <v>1</v>
      </c>
      <c r="Q14" s="85"/>
      <c r="R14" s="86"/>
      <c r="S14" s="87"/>
      <c r="T14" s="86"/>
      <c r="U14" s="86"/>
      <c r="V14" s="87">
        <f>SUM(B14:U14)</f>
        <v>265.89</v>
      </c>
      <c r="W14" s="62"/>
    </row>
    <row r="15" spans="1:23" ht="18.5" x14ac:dyDescent="0.45">
      <c r="A15" s="47" t="s">
        <v>25</v>
      </c>
      <c r="T15" s="8"/>
      <c r="U15" s="8"/>
      <c r="V15" s="8"/>
    </row>
    <row r="16" spans="1:23" ht="15" thickBot="1" x14ac:dyDescent="0.4"/>
    <row r="17" spans="1:20" s="49" customFormat="1" ht="43" customHeight="1" thickTop="1" thickBot="1" x14ac:dyDescent="0.6">
      <c r="A17" s="199" t="s">
        <v>26</v>
      </c>
      <c r="B17" s="199"/>
      <c r="C17" s="199"/>
      <c r="D17" s="199"/>
      <c r="E17" s="199"/>
      <c r="F17" s="199"/>
      <c r="G17" s="199"/>
      <c r="H17" s="199"/>
      <c r="I17" s="50">
        <f>V13</f>
        <v>570.79724001652949</v>
      </c>
      <c r="T17" s="51"/>
    </row>
    <row r="18" spans="1:20" s="49" customFormat="1" ht="43" customHeight="1" thickTop="1" thickBot="1" x14ac:dyDescent="0.6">
      <c r="A18" s="200" t="s">
        <v>27</v>
      </c>
      <c r="B18" s="200"/>
      <c r="C18" s="200"/>
      <c r="D18" s="200" t="s">
        <v>28</v>
      </c>
      <c r="E18" s="200"/>
      <c r="F18" s="200"/>
      <c r="G18" s="200"/>
      <c r="H18" s="200"/>
      <c r="I18" s="52">
        <f>SUM(I19:I24)</f>
        <v>265.89</v>
      </c>
      <c r="T18" s="51"/>
    </row>
    <row r="19" spans="1:20" s="63" customFormat="1" ht="36.5" customHeight="1" thickTop="1" x14ac:dyDescent="0.6">
      <c r="A19" s="88"/>
      <c r="B19" s="88"/>
      <c r="C19" s="89">
        <v>1</v>
      </c>
      <c r="D19" s="90" t="s">
        <v>29</v>
      </c>
      <c r="E19" s="89"/>
      <c r="F19" s="89"/>
      <c r="G19" s="91"/>
      <c r="H19" s="91"/>
      <c r="I19" s="92">
        <v>87.2</v>
      </c>
    </row>
    <row r="20" spans="1:20" s="63" customFormat="1" ht="36.5" customHeight="1" x14ac:dyDescent="0.6">
      <c r="A20" s="88"/>
      <c r="B20" s="88"/>
      <c r="C20" s="89">
        <v>2</v>
      </c>
      <c r="D20" s="90" t="s">
        <v>30</v>
      </c>
      <c r="E20" s="89"/>
      <c r="F20" s="89"/>
      <c r="G20" s="91"/>
      <c r="H20" s="91"/>
      <c r="I20" s="92">
        <v>95.06</v>
      </c>
    </row>
    <row r="21" spans="1:20" s="63" customFormat="1" ht="36.5" customHeight="1" x14ac:dyDescent="0.6">
      <c r="A21" s="88"/>
      <c r="B21" s="89"/>
      <c r="C21" s="89">
        <v>3</v>
      </c>
      <c r="D21" s="90" t="s">
        <v>31</v>
      </c>
      <c r="E21" s="90"/>
      <c r="F21" s="89"/>
      <c r="G21" s="89"/>
      <c r="H21" s="91"/>
      <c r="I21" s="92">
        <v>71</v>
      </c>
    </row>
    <row r="22" spans="1:20" s="63" customFormat="1" ht="36.5" customHeight="1" x14ac:dyDescent="0.6">
      <c r="A22" s="88"/>
      <c r="B22" s="89"/>
      <c r="C22" s="89">
        <v>4</v>
      </c>
      <c r="D22" s="90" t="s">
        <v>32</v>
      </c>
      <c r="E22" s="89"/>
      <c r="F22" s="89"/>
      <c r="G22" s="91"/>
      <c r="H22" s="91"/>
      <c r="I22" s="92">
        <v>9.23</v>
      </c>
    </row>
    <row r="23" spans="1:20" s="63" customFormat="1" ht="36.5" customHeight="1" x14ac:dyDescent="0.6">
      <c r="A23" s="88"/>
      <c r="B23" s="89"/>
      <c r="C23" s="89">
        <v>5</v>
      </c>
      <c r="D23" s="90" t="s">
        <v>33</v>
      </c>
      <c r="E23" s="89"/>
      <c r="F23" s="89"/>
      <c r="G23" s="91"/>
      <c r="H23" s="91"/>
      <c r="I23" s="92">
        <v>2.4</v>
      </c>
    </row>
    <row r="24" spans="1:20" s="63" customFormat="1" ht="36.5" customHeight="1" thickBot="1" x14ac:dyDescent="0.65">
      <c r="A24" s="88"/>
      <c r="B24" s="89"/>
      <c r="C24" s="89">
        <v>6</v>
      </c>
      <c r="D24" s="90" t="s">
        <v>34</v>
      </c>
      <c r="E24" s="89"/>
      <c r="F24" s="89"/>
      <c r="G24" s="91"/>
      <c r="H24" s="91"/>
      <c r="I24" s="92">
        <v>1</v>
      </c>
    </row>
    <row r="25" spans="1:20" s="49" customFormat="1" ht="36" customHeight="1" thickTop="1" thickBot="1" x14ac:dyDescent="0.6">
      <c r="A25" s="199" t="s">
        <v>35</v>
      </c>
      <c r="B25" s="199"/>
      <c r="C25" s="199"/>
      <c r="D25" s="199"/>
      <c r="E25" s="199"/>
      <c r="F25" s="199"/>
      <c r="G25" s="199"/>
      <c r="H25" s="199"/>
      <c r="I25" s="50">
        <f>I17-SUM(I19:I24)</f>
        <v>304.9072400165295</v>
      </c>
    </row>
    <row r="26" spans="1:20" ht="15" thickTop="1" x14ac:dyDescent="0.35"/>
  </sheetData>
  <mergeCells count="11">
    <mergeCell ref="Q2:S2"/>
    <mergeCell ref="T2:V2"/>
    <mergeCell ref="A17:H17"/>
    <mergeCell ref="A18:H18"/>
    <mergeCell ref="A25:H25"/>
    <mergeCell ref="A2:A3"/>
    <mergeCell ref="B2:D2"/>
    <mergeCell ref="E2:G2"/>
    <mergeCell ref="H2:J2"/>
    <mergeCell ref="K2:M2"/>
    <mergeCell ref="N2:P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37" orientation="landscape" r:id="rId1"/>
  <headerFooter>
    <oddFooter>&amp;C&amp;8&amp;P/&amp;N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08D5-7B38-478B-8344-A84507D393B0}">
  <sheetPr>
    <pageSetUpPr fitToPage="1"/>
  </sheetPr>
  <dimension ref="A1:AF65"/>
  <sheetViews>
    <sheetView zoomScale="80" zoomScaleNormal="80" workbookViewId="0">
      <selection activeCell="B20" sqref="B20:C20"/>
    </sheetView>
  </sheetViews>
  <sheetFormatPr baseColWidth="10" defaultRowHeight="14.5" x14ac:dyDescent="0.35"/>
  <cols>
    <col min="1" max="1" width="23.26953125" customWidth="1"/>
    <col min="2" max="22" width="13" customWidth="1"/>
  </cols>
  <sheetData>
    <row r="1" spans="1:32" ht="15" thickBot="1" x14ac:dyDescent="0.4">
      <c r="A1" s="1" t="s">
        <v>36</v>
      </c>
      <c r="B1" s="15"/>
      <c r="C1" s="15"/>
      <c r="D1" s="2"/>
      <c r="E1" s="2"/>
      <c r="F1" s="2"/>
      <c r="G1" s="2"/>
      <c r="H1" s="2"/>
      <c r="I1" s="2"/>
      <c r="J1" s="2"/>
      <c r="K1" s="2"/>
      <c r="L1" s="2"/>
      <c r="N1" s="1" t="s">
        <v>37</v>
      </c>
      <c r="O1" s="2"/>
      <c r="P1" s="2"/>
      <c r="Q1" s="2"/>
      <c r="R1" s="2"/>
      <c r="S1" s="2"/>
      <c r="T1" s="2"/>
      <c r="U1" s="2"/>
      <c r="V1" s="2"/>
      <c r="W1" s="2"/>
    </row>
    <row r="2" spans="1:32" x14ac:dyDescent="0.35">
      <c r="A2" s="206" t="s">
        <v>38</v>
      </c>
      <c r="B2" s="208" t="s">
        <v>39</v>
      </c>
      <c r="C2" s="209"/>
      <c r="D2" s="212" t="s">
        <v>40</v>
      </c>
      <c r="E2" s="213"/>
      <c r="F2" s="214"/>
      <c r="G2" s="212" t="s">
        <v>41</v>
      </c>
      <c r="H2" s="213"/>
      <c r="I2" s="214"/>
      <c r="J2" s="212" t="s">
        <v>42</v>
      </c>
      <c r="K2" s="213"/>
      <c r="L2" s="214"/>
      <c r="N2" s="215" t="s">
        <v>1</v>
      </c>
      <c r="O2" s="203" t="s">
        <v>40</v>
      </c>
      <c r="P2" s="204"/>
      <c r="Q2" s="205"/>
      <c r="R2" s="203" t="s">
        <v>41</v>
      </c>
      <c r="S2" s="204"/>
      <c r="T2" s="205"/>
      <c r="U2" s="203" t="s">
        <v>81</v>
      </c>
      <c r="V2" s="204"/>
      <c r="W2" s="205"/>
      <c r="X2" s="203" t="s">
        <v>82</v>
      </c>
      <c r="Y2" s="204"/>
      <c r="Z2" s="205"/>
      <c r="AA2" s="203" t="s">
        <v>80</v>
      </c>
      <c r="AB2" s="204"/>
      <c r="AC2" s="205"/>
      <c r="AD2" s="203" t="s">
        <v>42</v>
      </c>
      <c r="AE2" s="204"/>
      <c r="AF2" s="205"/>
    </row>
    <row r="3" spans="1:32" ht="73" thickBot="1" x14ac:dyDescent="0.4">
      <c r="A3" s="207"/>
      <c r="B3" s="210"/>
      <c r="C3" s="211"/>
      <c r="D3" s="3" t="s">
        <v>11</v>
      </c>
      <c r="E3" s="4" t="s">
        <v>12</v>
      </c>
      <c r="F3" s="5" t="s">
        <v>13</v>
      </c>
      <c r="G3" s="3" t="s">
        <v>11</v>
      </c>
      <c r="H3" s="4" t="s">
        <v>12</v>
      </c>
      <c r="I3" s="5" t="s">
        <v>13</v>
      </c>
      <c r="J3" s="3" t="s">
        <v>11</v>
      </c>
      <c r="K3" s="4" t="s">
        <v>12</v>
      </c>
      <c r="L3" s="5" t="s">
        <v>13</v>
      </c>
      <c r="N3" s="216"/>
      <c r="O3" s="3" t="s">
        <v>67</v>
      </c>
      <c r="P3" s="4" t="s">
        <v>12</v>
      </c>
      <c r="Q3" s="5" t="s">
        <v>13</v>
      </c>
      <c r="R3" s="3" t="s">
        <v>67</v>
      </c>
      <c r="S3" s="4" t="s">
        <v>12</v>
      </c>
      <c r="T3" s="5" t="s">
        <v>13</v>
      </c>
      <c r="U3" s="3" t="s">
        <v>67</v>
      </c>
      <c r="V3" s="4" t="s">
        <v>12</v>
      </c>
      <c r="W3" s="5" t="s">
        <v>13</v>
      </c>
      <c r="X3" s="3" t="s">
        <v>67</v>
      </c>
      <c r="Y3" s="4" t="s">
        <v>12</v>
      </c>
      <c r="Z3" s="5" t="s">
        <v>13</v>
      </c>
      <c r="AA3" s="3" t="s">
        <v>67</v>
      </c>
      <c r="AB3" s="4" t="s">
        <v>12</v>
      </c>
      <c r="AC3" s="5" t="s">
        <v>13</v>
      </c>
      <c r="AD3" s="3" t="s">
        <v>11</v>
      </c>
      <c r="AE3" s="4" t="s">
        <v>12</v>
      </c>
      <c r="AF3" s="5" t="s">
        <v>13</v>
      </c>
    </row>
    <row r="4" spans="1:32" x14ac:dyDescent="0.35">
      <c r="A4" s="16" t="s">
        <v>14</v>
      </c>
      <c r="B4" s="217" t="s">
        <v>43</v>
      </c>
      <c r="C4" s="218"/>
      <c r="D4" s="17">
        <v>9.355649588058661</v>
      </c>
      <c r="E4" s="18">
        <v>9.85</v>
      </c>
      <c r="F4" s="19">
        <f>D4-E4</f>
        <v>-0.49435041194133866</v>
      </c>
      <c r="G4" s="17"/>
      <c r="H4" s="18"/>
      <c r="I4" s="19"/>
      <c r="J4" s="17">
        <v>9.355649588058661</v>
      </c>
      <c r="K4" s="18">
        <v>9.85</v>
      </c>
      <c r="L4" s="19">
        <f>J4-K4</f>
        <v>-0.49435041194133866</v>
      </c>
      <c r="N4" s="20" t="s">
        <v>14</v>
      </c>
      <c r="O4" s="17">
        <v>88.016513489456216</v>
      </c>
      <c r="P4" s="18">
        <v>76.509999999999991</v>
      </c>
      <c r="Q4" s="19">
        <f>O4-P4</f>
        <v>11.506513489456225</v>
      </c>
      <c r="R4" s="17">
        <v>14</v>
      </c>
      <c r="S4" s="18">
        <v>11.959999999999999</v>
      </c>
      <c r="T4" s="19">
        <f>R4-S4</f>
        <v>2.0400000000000009</v>
      </c>
      <c r="U4" s="17"/>
      <c r="V4" s="18"/>
      <c r="W4" s="19"/>
      <c r="X4" s="17">
        <v>5.0000000000000009</v>
      </c>
      <c r="Y4" s="18">
        <v>4.6500000000000004</v>
      </c>
      <c r="Z4" s="19">
        <v>0.35000000000000053</v>
      </c>
      <c r="AA4" s="17"/>
      <c r="AB4" s="18"/>
      <c r="AC4" s="19"/>
      <c r="AD4" s="17">
        <v>102.01651348945622</v>
      </c>
      <c r="AE4" s="18">
        <v>88.469999999999985</v>
      </c>
      <c r="AF4" s="19">
        <f>AD4-AE4</f>
        <v>13.546513489456231</v>
      </c>
    </row>
    <row r="5" spans="1:32" x14ac:dyDescent="0.35">
      <c r="A5" s="21"/>
      <c r="B5" s="217" t="s">
        <v>44</v>
      </c>
      <c r="C5" s="218"/>
      <c r="D5" s="7">
        <v>8.706610855884013E-2</v>
      </c>
      <c r="E5" s="8"/>
      <c r="F5" s="9">
        <f t="shared" ref="F5:F9" si="0">D5-E5</f>
        <v>8.706610855884013E-2</v>
      </c>
      <c r="G5" s="7"/>
      <c r="H5" s="8"/>
      <c r="I5" s="9"/>
      <c r="J5" s="7">
        <v>8.706610855884013E-2</v>
      </c>
      <c r="K5" s="8"/>
      <c r="L5" s="9">
        <f t="shared" ref="L5:L10" si="1">J5-K5</f>
        <v>8.706610855884013E-2</v>
      </c>
      <c r="N5" s="6" t="s">
        <v>15</v>
      </c>
      <c r="O5" s="7">
        <v>17.47</v>
      </c>
      <c r="P5" s="96">
        <v>17.48</v>
      </c>
      <c r="Q5" s="9">
        <f t="shared" ref="Q5" si="2">O5-P5</f>
        <v>-1.0000000000001563E-2</v>
      </c>
      <c r="R5" s="7"/>
      <c r="S5" s="96"/>
      <c r="T5" s="9"/>
      <c r="U5" s="7"/>
      <c r="V5" s="96"/>
      <c r="W5" s="9"/>
      <c r="X5" s="7"/>
      <c r="Y5" s="96"/>
      <c r="Z5" s="9"/>
      <c r="AA5" s="7"/>
      <c r="AB5" s="96"/>
      <c r="AC5" s="9"/>
      <c r="AD5" s="7">
        <v>17.47</v>
      </c>
      <c r="AE5" s="96">
        <v>17.48</v>
      </c>
      <c r="AF5" s="9">
        <f t="shared" ref="AF5" si="3">AD5-AE5</f>
        <v>-1.0000000000001563E-2</v>
      </c>
    </row>
    <row r="6" spans="1:32" ht="15" thickBot="1" x14ac:dyDescent="0.4">
      <c r="A6" s="21"/>
      <c r="B6" s="217" t="s">
        <v>45</v>
      </c>
      <c r="C6" s="218"/>
      <c r="D6" s="7"/>
      <c r="E6" s="8">
        <v>0.8</v>
      </c>
      <c r="F6" s="9">
        <f t="shared" si="0"/>
        <v>-0.8</v>
      </c>
      <c r="G6" s="7"/>
      <c r="H6" s="8"/>
      <c r="I6" s="9"/>
      <c r="J6" s="7"/>
      <c r="K6" s="8">
        <v>0.8</v>
      </c>
      <c r="L6" s="9">
        <f t="shared" si="1"/>
        <v>-0.8</v>
      </c>
      <c r="N6" s="10" t="s">
        <v>17</v>
      </c>
      <c r="O6" s="11"/>
      <c r="P6" s="12"/>
      <c r="Q6" s="13"/>
      <c r="R6" s="11"/>
      <c r="S6" s="12"/>
      <c r="T6" s="13"/>
      <c r="U6" s="11"/>
      <c r="V6" s="12"/>
      <c r="W6" s="13"/>
      <c r="X6" s="11"/>
      <c r="Y6" s="12"/>
      <c r="Z6" s="13"/>
      <c r="AA6" s="11">
        <v>38.411353677419349</v>
      </c>
      <c r="AB6" s="12">
        <v>38.469999999999992</v>
      </c>
      <c r="AC6" s="13">
        <v>-5.8646322580642618E-2</v>
      </c>
      <c r="AD6" s="11"/>
      <c r="AE6" s="12"/>
      <c r="AF6" s="13"/>
    </row>
    <row r="7" spans="1:32" ht="15" thickTop="1" x14ac:dyDescent="0.35">
      <c r="A7" s="21"/>
      <c r="B7" s="217" t="s">
        <v>46</v>
      </c>
      <c r="C7" s="218"/>
      <c r="D7" s="7">
        <v>20.183129032258066</v>
      </c>
      <c r="E7" s="8">
        <v>18.77</v>
      </c>
      <c r="F7" s="9">
        <f t="shared" si="0"/>
        <v>1.4131290322580661</v>
      </c>
      <c r="G7" s="7"/>
      <c r="H7" s="8"/>
      <c r="I7" s="9"/>
      <c r="J7" s="7">
        <v>20.183129032258066</v>
      </c>
      <c r="K7" s="8">
        <v>18.77</v>
      </c>
      <c r="L7" s="9">
        <f t="shared" si="1"/>
        <v>1.4131290322580661</v>
      </c>
      <c r="N7" s="6" t="s">
        <v>18</v>
      </c>
      <c r="O7" s="7">
        <v>427.41192000000001</v>
      </c>
      <c r="P7" s="8">
        <v>395.54999999999984</v>
      </c>
      <c r="Q7" s="9">
        <f>O7-P7</f>
        <v>31.861920000000168</v>
      </c>
      <c r="R7" s="7">
        <v>278.28940170940172</v>
      </c>
      <c r="S7" s="8">
        <v>235.4500000000001</v>
      </c>
      <c r="T7" s="9">
        <f t="shared" ref="T7:T11" si="4">R7-S7</f>
        <v>42.839401709401614</v>
      </c>
      <c r="U7" s="7">
        <v>16.249499999999998</v>
      </c>
      <c r="V7" s="8">
        <v>17.650000000000002</v>
      </c>
      <c r="W7" s="9">
        <v>-1.4005000000000045</v>
      </c>
      <c r="X7" s="7"/>
      <c r="Y7" s="8"/>
      <c r="Z7" s="9"/>
      <c r="AA7" s="7"/>
      <c r="AB7" s="8"/>
      <c r="AC7" s="9"/>
      <c r="AD7" s="7">
        <v>705.70132170940178</v>
      </c>
      <c r="AE7" s="8">
        <v>631</v>
      </c>
      <c r="AF7" s="9">
        <f>AD7-AE7</f>
        <v>74.701321709401782</v>
      </c>
    </row>
    <row r="8" spans="1:32" x14ac:dyDescent="0.35">
      <c r="A8" s="21"/>
      <c r="B8" s="217" t="s">
        <v>47</v>
      </c>
      <c r="C8" s="218"/>
      <c r="D8" s="7">
        <v>1</v>
      </c>
      <c r="E8" s="8">
        <v>1</v>
      </c>
      <c r="F8" s="9">
        <f t="shared" si="0"/>
        <v>0</v>
      </c>
      <c r="G8" s="7"/>
      <c r="H8" s="8"/>
      <c r="I8" s="9"/>
      <c r="J8" s="7">
        <v>1</v>
      </c>
      <c r="K8" s="8">
        <v>1</v>
      </c>
      <c r="L8" s="9">
        <f t="shared" si="1"/>
        <v>0</v>
      </c>
      <c r="N8" s="6" t="s">
        <v>19</v>
      </c>
      <c r="O8" s="7">
        <v>309.67511999999999</v>
      </c>
      <c r="P8" s="8">
        <v>291.25999999999993</v>
      </c>
      <c r="Q8" s="9">
        <f>O8-P8</f>
        <v>18.415120000000059</v>
      </c>
      <c r="R8" s="7">
        <v>189.48034188034188</v>
      </c>
      <c r="S8" s="8">
        <v>164.35999999999996</v>
      </c>
      <c r="T8" s="9">
        <f t="shared" si="4"/>
        <v>25.120341880341925</v>
      </c>
      <c r="U8" s="7">
        <v>11.4885</v>
      </c>
      <c r="V8" s="8">
        <v>12.25</v>
      </c>
      <c r="W8" s="9">
        <v>-0.76149999999999984</v>
      </c>
      <c r="X8" s="7"/>
      <c r="Y8" s="8"/>
      <c r="Z8" s="9"/>
      <c r="AA8" s="7"/>
      <c r="AB8" s="8"/>
      <c r="AC8" s="9"/>
      <c r="AD8" s="7">
        <v>499.15546188034187</v>
      </c>
      <c r="AE8" s="8">
        <v>455.61999999999989</v>
      </c>
      <c r="AF8" s="9">
        <f>AD8-AE8</f>
        <v>43.535461880341984</v>
      </c>
    </row>
    <row r="9" spans="1:32" x14ac:dyDescent="0.35">
      <c r="A9" s="21"/>
      <c r="B9" s="217" t="s">
        <v>48</v>
      </c>
      <c r="C9" s="218"/>
      <c r="D9" s="7">
        <v>57.390668760580645</v>
      </c>
      <c r="E9" s="8">
        <v>46.089999999999996</v>
      </c>
      <c r="F9" s="9">
        <f t="shared" si="0"/>
        <v>11.300668760580649</v>
      </c>
      <c r="G9" s="7"/>
      <c r="H9" s="8"/>
      <c r="I9" s="9"/>
      <c r="J9" s="7">
        <v>57.390668760580645</v>
      </c>
      <c r="K9" s="8">
        <v>46.089999999999996</v>
      </c>
      <c r="L9" s="9">
        <f t="shared" si="1"/>
        <v>11.300668760580649</v>
      </c>
      <c r="N9" s="6" t="s">
        <v>20</v>
      </c>
      <c r="O9" s="7">
        <v>68.894260000000003</v>
      </c>
      <c r="P9" s="8">
        <v>59.66</v>
      </c>
      <c r="Q9" s="9">
        <f>O9-P9</f>
        <v>9.2342600000000061</v>
      </c>
      <c r="R9" s="7">
        <v>63.557094017094016</v>
      </c>
      <c r="S9" s="8">
        <v>49.370000000000005</v>
      </c>
      <c r="T9" s="9">
        <f t="shared" si="4"/>
        <v>14.187094017094012</v>
      </c>
      <c r="U9" s="7">
        <v>4.1399999999999997</v>
      </c>
      <c r="V9" s="8">
        <v>2.9699999999999998</v>
      </c>
      <c r="W9" s="9">
        <v>1.17</v>
      </c>
      <c r="X9" s="7"/>
      <c r="Y9" s="8"/>
      <c r="Z9" s="9"/>
      <c r="AA9" s="7"/>
      <c r="AB9" s="8"/>
      <c r="AC9" s="9"/>
      <c r="AD9" s="7">
        <v>132.45135401709402</v>
      </c>
      <c r="AE9" s="8">
        <v>109.03</v>
      </c>
      <c r="AF9" s="9">
        <f>AD9-AE9</f>
        <v>23.421354017094018</v>
      </c>
    </row>
    <row r="10" spans="1:32" x14ac:dyDescent="0.35">
      <c r="A10" s="22"/>
      <c r="B10" s="217" t="s">
        <v>41</v>
      </c>
      <c r="C10" s="218"/>
      <c r="D10" s="7"/>
      <c r="E10" s="8"/>
      <c r="F10" s="9"/>
      <c r="G10" s="7">
        <v>14</v>
      </c>
      <c r="H10" s="8">
        <v>11.959999999999999</v>
      </c>
      <c r="I10" s="9">
        <f>G10-H10</f>
        <v>2.0400000000000009</v>
      </c>
      <c r="J10" s="7">
        <v>14</v>
      </c>
      <c r="K10" s="8">
        <v>11.959999999999999</v>
      </c>
      <c r="L10" s="9">
        <f t="shared" si="1"/>
        <v>2.0400000000000009</v>
      </c>
      <c r="N10" s="6" t="s">
        <v>21</v>
      </c>
      <c r="O10" s="7">
        <v>223.09870000000004</v>
      </c>
      <c r="P10" s="8">
        <v>189.66999999999996</v>
      </c>
      <c r="Q10" s="9">
        <f>O10-P10</f>
        <v>33.428700000000077</v>
      </c>
      <c r="R10" s="7">
        <v>95.053162393162395</v>
      </c>
      <c r="S10" s="8">
        <v>90.699999999999974</v>
      </c>
      <c r="T10" s="9">
        <f t="shared" si="4"/>
        <v>4.353162393162421</v>
      </c>
      <c r="U10" s="7">
        <v>8.0730000000000004</v>
      </c>
      <c r="V10" s="8">
        <v>8.6</v>
      </c>
      <c r="W10" s="9">
        <v>-0.52699999999999925</v>
      </c>
      <c r="X10" s="7"/>
      <c r="Y10" s="8"/>
      <c r="Z10" s="9"/>
      <c r="AA10" s="7"/>
      <c r="AB10" s="8"/>
      <c r="AC10" s="9"/>
      <c r="AD10" s="7">
        <v>318.15186239316245</v>
      </c>
      <c r="AE10" s="8">
        <v>280.36999999999995</v>
      </c>
      <c r="AF10" s="9">
        <f>AD10-AE10</f>
        <v>37.781862393162498</v>
      </c>
    </row>
    <row r="11" spans="1:32" x14ac:dyDescent="0.35">
      <c r="A11" s="23" t="s">
        <v>50</v>
      </c>
      <c r="B11" s="24"/>
      <c r="C11" s="25"/>
      <c r="D11" s="26">
        <v>88.016513489456216</v>
      </c>
      <c r="E11" s="27">
        <v>76.509999999999991</v>
      </c>
      <c r="F11" s="28">
        <v>11.506513489456216</v>
      </c>
      <c r="G11" s="29">
        <v>14</v>
      </c>
      <c r="H11" s="30">
        <v>11.959999999999999</v>
      </c>
      <c r="I11" s="31">
        <v>2.0400000000000009</v>
      </c>
      <c r="J11" s="29">
        <v>102.01651348945622</v>
      </c>
      <c r="K11" s="30">
        <v>88.469999999999985</v>
      </c>
      <c r="L11" s="31">
        <f>SUM(L4:L10)</f>
        <v>13.546513489456217</v>
      </c>
      <c r="N11" s="6" t="s">
        <v>49</v>
      </c>
      <c r="O11" s="7">
        <v>20.599999999999998</v>
      </c>
      <c r="P11" s="8">
        <v>19.399999999999999</v>
      </c>
      <c r="Q11" s="9">
        <f>O11-P11</f>
        <v>1.1999999999999993</v>
      </c>
      <c r="R11" s="7"/>
      <c r="S11" s="8"/>
      <c r="T11" s="9">
        <f t="shared" si="4"/>
        <v>0</v>
      </c>
      <c r="U11" s="7"/>
      <c r="V11" s="8"/>
      <c r="W11" s="9"/>
      <c r="X11" s="7"/>
      <c r="Y11" s="8"/>
      <c r="Z11" s="9"/>
      <c r="AA11" s="7"/>
      <c r="AB11" s="8"/>
      <c r="AC11" s="9"/>
      <c r="AD11" s="7">
        <v>20.599999999999998</v>
      </c>
      <c r="AE11" s="8">
        <v>19.399999999999999</v>
      </c>
      <c r="AF11" s="9">
        <f>AD11-AE11</f>
        <v>1.1999999999999993</v>
      </c>
    </row>
    <row r="12" spans="1:32" ht="15" thickBot="1" x14ac:dyDescent="0.4">
      <c r="A12" s="21" t="s">
        <v>15</v>
      </c>
      <c r="B12" s="217" t="s">
        <v>51</v>
      </c>
      <c r="C12" s="218"/>
      <c r="D12" s="7">
        <v>15.48</v>
      </c>
      <c r="E12" s="8">
        <v>15.48</v>
      </c>
      <c r="F12" s="9">
        <f>D12-E12</f>
        <v>0</v>
      </c>
      <c r="G12" s="7"/>
      <c r="H12" s="8"/>
      <c r="I12" s="9"/>
      <c r="J12" s="7">
        <v>15.48</v>
      </c>
      <c r="K12" s="8">
        <v>15.48</v>
      </c>
      <c r="L12" s="9">
        <f>J12-K12</f>
        <v>0</v>
      </c>
      <c r="N12" s="32" t="s">
        <v>23</v>
      </c>
      <c r="O12" s="33">
        <v>1155.1665134894563</v>
      </c>
      <c r="P12" s="34">
        <v>1049.5299999999997</v>
      </c>
      <c r="Q12" s="35">
        <f>SUM(Q4:Q11)</f>
        <v>105.63651348945653</v>
      </c>
      <c r="R12" s="33">
        <v>640.38000000000011</v>
      </c>
      <c r="S12" s="34">
        <v>551.84</v>
      </c>
      <c r="T12" s="35">
        <f>SUM(T4:T11)</f>
        <v>88.539999999999964</v>
      </c>
      <c r="U12" s="33">
        <f>SUM(U4:U11)</f>
        <v>39.951000000000001</v>
      </c>
      <c r="V12" s="34">
        <f t="shared" ref="V12:W12" si="5">SUM(V4:V11)</f>
        <v>41.470000000000006</v>
      </c>
      <c r="W12" s="35">
        <f t="shared" si="5"/>
        <v>-1.5190000000000037</v>
      </c>
      <c r="X12" s="33">
        <f>SUM(X4:X11)</f>
        <v>5.0000000000000009</v>
      </c>
      <c r="Y12" s="34">
        <f t="shared" ref="Y12:Z12" si="6">SUM(Y4:Y11)</f>
        <v>4.6500000000000004</v>
      </c>
      <c r="Z12" s="35">
        <f t="shared" si="6"/>
        <v>0.35000000000000053</v>
      </c>
      <c r="AA12" s="33">
        <f>SUM(AA4:AA11)</f>
        <v>38.411353677419349</v>
      </c>
      <c r="AB12" s="34">
        <f t="shared" ref="AB12:AC12" si="7">SUM(AB4:AB11)</f>
        <v>38.469999999999992</v>
      </c>
      <c r="AC12" s="35">
        <f t="shared" si="7"/>
        <v>-5.8646322580642618E-2</v>
      </c>
      <c r="AD12" s="33">
        <v>1795.5465134894562</v>
      </c>
      <c r="AE12" s="34">
        <v>1601.37</v>
      </c>
      <c r="AF12" s="35">
        <f>SUM(AF4:AF11)</f>
        <v>194.17651348945651</v>
      </c>
    </row>
    <row r="13" spans="1:32" x14ac:dyDescent="0.35">
      <c r="A13" s="22"/>
      <c r="B13" s="217" t="s">
        <v>52</v>
      </c>
      <c r="C13" s="218"/>
      <c r="D13" s="7">
        <v>1.99</v>
      </c>
      <c r="E13" s="8">
        <v>2</v>
      </c>
      <c r="F13" s="9">
        <f t="shared" ref="F13" si="8">D13-E13</f>
        <v>-1.0000000000000009E-2</v>
      </c>
      <c r="G13" s="7"/>
      <c r="H13" s="8"/>
      <c r="I13" s="9"/>
      <c r="J13" s="7">
        <v>1.99</v>
      </c>
      <c r="K13" s="8">
        <v>2</v>
      </c>
      <c r="L13" s="9">
        <f t="shared" ref="L13" si="9">J13-K13</f>
        <v>-1.0000000000000009E-2</v>
      </c>
    </row>
    <row r="14" spans="1:32" ht="15" thickBot="1" x14ac:dyDescent="0.4">
      <c r="A14" s="36" t="s">
        <v>53</v>
      </c>
      <c r="B14" s="37"/>
      <c r="C14" s="38"/>
      <c r="D14" s="39">
        <v>17.47</v>
      </c>
      <c r="E14" s="40">
        <v>17.48</v>
      </c>
      <c r="F14" s="41">
        <f>SUM(F12:F13)</f>
        <v>-1.0000000000000009E-2</v>
      </c>
      <c r="G14" s="39"/>
      <c r="H14" s="40"/>
      <c r="I14" s="41"/>
      <c r="J14" s="39">
        <v>17.47</v>
      </c>
      <c r="K14" s="40">
        <v>17.48</v>
      </c>
      <c r="L14" s="41">
        <f>SUM(L12:L13)</f>
        <v>-1.0000000000000009E-2</v>
      </c>
      <c r="O14">
        <v>38</v>
      </c>
    </row>
    <row r="15" spans="1:32" ht="15" thickTop="1" x14ac:dyDescent="0.35">
      <c r="A15" s="21" t="s">
        <v>18</v>
      </c>
      <c r="B15" s="217" t="s">
        <v>43</v>
      </c>
      <c r="C15" s="218"/>
      <c r="D15" s="7">
        <v>67.400000000000006</v>
      </c>
      <c r="E15" s="8">
        <v>63.999999999999957</v>
      </c>
      <c r="F15" s="9">
        <f>D15-E15</f>
        <v>3.4000000000000483</v>
      </c>
      <c r="G15" s="7"/>
      <c r="H15" s="8"/>
      <c r="I15" s="9"/>
      <c r="J15" s="7">
        <v>67.400000000000006</v>
      </c>
      <c r="K15" s="8">
        <v>63.999999999999957</v>
      </c>
      <c r="L15" s="9">
        <f>J15-K15</f>
        <v>3.4000000000000483</v>
      </c>
      <c r="O15">
        <v>5</v>
      </c>
    </row>
    <row r="16" spans="1:32" x14ac:dyDescent="0.35">
      <c r="A16" s="21"/>
      <c r="B16" s="217" t="s">
        <v>44</v>
      </c>
      <c r="C16" s="218"/>
      <c r="D16" s="7">
        <v>19.2</v>
      </c>
      <c r="E16" s="8">
        <v>18.98</v>
      </c>
      <c r="F16" s="9">
        <f t="shared" ref="F16:F23" si="10">D16-E16</f>
        <v>0.21999999999999886</v>
      </c>
      <c r="G16" s="7"/>
      <c r="H16" s="8"/>
      <c r="I16" s="9"/>
      <c r="J16" s="7">
        <v>19.2</v>
      </c>
      <c r="K16" s="8">
        <v>18.98</v>
      </c>
      <c r="L16" s="9">
        <f t="shared" ref="L16:L23" si="11">J16-K16</f>
        <v>0.21999999999999886</v>
      </c>
    </row>
    <row r="17" spans="1:12" x14ac:dyDescent="0.35">
      <c r="A17" s="21"/>
      <c r="B17" s="217" t="s">
        <v>54</v>
      </c>
      <c r="C17" s="218"/>
      <c r="D17" s="7">
        <v>108.5</v>
      </c>
      <c r="E17" s="8">
        <v>99.379999999999939</v>
      </c>
      <c r="F17" s="9">
        <f t="shared" si="10"/>
        <v>9.1200000000000614</v>
      </c>
      <c r="G17" s="7"/>
      <c r="H17" s="8"/>
      <c r="I17" s="9"/>
      <c r="J17" s="7">
        <v>108.5</v>
      </c>
      <c r="K17" s="8">
        <v>99.379999999999939</v>
      </c>
      <c r="L17" s="9">
        <f t="shared" si="11"/>
        <v>9.1200000000000614</v>
      </c>
    </row>
    <row r="18" spans="1:12" x14ac:dyDescent="0.35">
      <c r="A18" s="21"/>
      <c r="B18" s="217" t="s">
        <v>45</v>
      </c>
      <c r="C18" s="218"/>
      <c r="D18" s="7">
        <v>133.80000000000001</v>
      </c>
      <c r="E18" s="8">
        <v>125.94999999999992</v>
      </c>
      <c r="F18" s="9">
        <f t="shared" si="10"/>
        <v>7.8500000000000938</v>
      </c>
      <c r="G18" s="7"/>
      <c r="H18" s="8"/>
      <c r="I18" s="9"/>
      <c r="J18" s="7">
        <v>133.80000000000001</v>
      </c>
      <c r="K18" s="8">
        <v>125.94999999999992</v>
      </c>
      <c r="L18" s="9">
        <f t="shared" si="11"/>
        <v>7.8500000000000938</v>
      </c>
    </row>
    <row r="19" spans="1:12" x14ac:dyDescent="0.35">
      <c r="A19" s="21"/>
      <c r="B19" s="217" t="s">
        <v>55</v>
      </c>
      <c r="C19" s="218"/>
      <c r="D19" s="7">
        <v>0</v>
      </c>
      <c r="E19" s="8"/>
      <c r="F19" s="9">
        <f t="shared" si="10"/>
        <v>0</v>
      </c>
      <c r="G19" s="7"/>
      <c r="H19" s="8"/>
      <c r="I19" s="9"/>
      <c r="J19" s="7">
        <v>0</v>
      </c>
      <c r="K19" s="8"/>
      <c r="L19" s="9">
        <f t="shared" si="11"/>
        <v>0</v>
      </c>
    </row>
    <row r="20" spans="1:12" x14ac:dyDescent="0.35">
      <c r="A20" s="21"/>
      <c r="B20" s="217" t="s">
        <v>56</v>
      </c>
      <c r="C20" s="218"/>
      <c r="D20" s="7">
        <v>10.4</v>
      </c>
      <c r="E20" s="8">
        <v>5.6</v>
      </c>
      <c r="F20" s="9">
        <f t="shared" si="10"/>
        <v>4.8000000000000007</v>
      </c>
      <c r="G20" s="7"/>
      <c r="H20" s="8"/>
      <c r="I20" s="9"/>
      <c r="J20" s="7">
        <v>10.4</v>
      </c>
      <c r="K20" s="8">
        <v>5.6</v>
      </c>
      <c r="L20" s="9">
        <f t="shared" si="11"/>
        <v>4.8000000000000007</v>
      </c>
    </row>
    <row r="21" spans="1:12" x14ac:dyDescent="0.35">
      <c r="A21" s="21"/>
      <c r="B21" s="217" t="s">
        <v>52</v>
      </c>
      <c r="C21" s="218"/>
      <c r="D21" s="7">
        <v>22.14</v>
      </c>
      <c r="E21" s="8">
        <v>16.600000000000001</v>
      </c>
      <c r="F21" s="9">
        <f t="shared" si="10"/>
        <v>5.5399999999999991</v>
      </c>
      <c r="G21" s="7"/>
      <c r="H21" s="8"/>
      <c r="I21" s="9"/>
      <c r="J21" s="7">
        <v>22.14</v>
      </c>
      <c r="K21" s="8">
        <v>16.600000000000001</v>
      </c>
      <c r="L21" s="9">
        <f t="shared" si="11"/>
        <v>5.5399999999999991</v>
      </c>
    </row>
    <row r="22" spans="1:12" x14ac:dyDescent="0.35">
      <c r="A22" s="21"/>
      <c r="B22" s="217" t="s">
        <v>57</v>
      </c>
      <c r="C22" s="218"/>
      <c r="D22" s="7">
        <v>0</v>
      </c>
      <c r="E22" s="8"/>
      <c r="F22" s="9">
        <f t="shared" si="10"/>
        <v>0</v>
      </c>
      <c r="G22" s="7"/>
      <c r="H22" s="8"/>
      <c r="I22" s="9"/>
      <c r="J22" s="7">
        <v>0</v>
      </c>
      <c r="K22" s="8"/>
      <c r="L22" s="9">
        <f t="shared" si="11"/>
        <v>0</v>
      </c>
    </row>
    <row r="23" spans="1:12" x14ac:dyDescent="0.35">
      <c r="A23" s="21"/>
      <c r="B23" s="217" t="s">
        <v>47</v>
      </c>
      <c r="C23" s="218"/>
      <c r="D23" s="7">
        <v>65.971919999999997</v>
      </c>
      <c r="E23" s="8">
        <v>65.039999999999964</v>
      </c>
      <c r="F23" s="9">
        <f t="shared" si="10"/>
        <v>0.93192000000003361</v>
      </c>
      <c r="G23" s="7"/>
      <c r="H23" s="8"/>
      <c r="I23" s="9"/>
      <c r="J23" s="7">
        <v>65.971919999999997</v>
      </c>
      <c r="K23" s="8">
        <v>65.039999999999964</v>
      </c>
      <c r="L23" s="9">
        <f t="shared" si="11"/>
        <v>0.93192000000003361</v>
      </c>
    </row>
    <row r="24" spans="1:12" x14ac:dyDescent="0.35">
      <c r="A24" s="22"/>
      <c r="B24" s="217" t="s">
        <v>41</v>
      </c>
      <c r="C24" s="218"/>
      <c r="D24" s="7"/>
      <c r="E24" s="8"/>
      <c r="F24" s="9"/>
      <c r="G24" s="7">
        <v>278.28940170940172</v>
      </c>
      <c r="H24" s="8">
        <v>235.4500000000001</v>
      </c>
      <c r="I24" s="9">
        <f>G24-H24</f>
        <v>42.839401709401614</v>
      </c>
      <c r="J24" s="7">
        <v>278.28940170940172</v>
      </c>
      <c r="K24" s="8">
        <v>235.4500000000001</v>
      </c>
      <c r="L24" s="9">
        <f>J24-K24</f>
        <v>42.839401709401614</v>
      </c>
    </row>
    <row r="25" spans="1:12" x14ac:dyDescent="0.35">
      <c r="A25" s="23" t="s">
        <v>58</v>
      </c>
      <c r="B25" s="24"/>
      <c r="C25" s="25"/>
      <c r="D25" s="29">
        <v>427.41192000000001</v>
      </c>
      <c r="E25" s="30">
        <v>395.54999999999984</v>
      </c>
      <c r="F25" s="31">
        <v>31.861920000000232</v>
      </c>
      <c r="G25" s="29">
        <v>278.28940170940172</v>
      </c>
      <c r="H25" s="30">
        <v>235.4500000000001</v>
      </c>
      <c r="I25" s="31">
        <v>42.839401709401592</v>
      </c>
      <c r="J25" s="29">
        <v>705.70132170940178</v>
      </c>
      <c r="K25" s="30">
        <v>631</v>
      </c>
      <c r="L25" s="31">
        <v>74.701321709401824</v>
      </c>
    </row>
    <row r="26" spans="1:12" x14ac:dyDescent="0.35">
      <c r="A26" s="21" t="s">
        <v>19</v>
      </c>
      <c r="B26" s="217" t="s">
        <v>43</v>
      </c>
      <c r="C26" s="218"/>
      <c r="D26" s="7">
        <v>52.8</v>
      </c>
      <c r="E26" s="8">
        <v>51.109999999999992</v>
      </c>
      <c r="F26" s="9">
        <f>D26-E26</f>
        <v>1.6900000000000048</v>
      </c>
      <c r="G26" s="7"/>
      <c r="H26" s="8"/>
      <c r="I26" s="9"/>
      <c r="J26" s="7">
        <v>52.8</v>
      </c>
      <c r="K26" s="8">
        <v>51.109999999999992</v>
      </c>
      <c r="L26" s="9">
        <v>1.6900000000000048</v>
      </c>
    </row>
    <row r="27" spans="1:12" x14ac:dyDescent="0.35">
      <c r="A27" s="21"/>
      <c r="B27" s="217" t="s">
        <v>44</v>
      </c>
      <c r="C27" s="218"/>
      <c r="D27" s="7">
        <v>17.8</v>
      </c>
      <c r="E27" s="8">
        <v>18.7</v>
      </c>
      <c r="F27" s="9">
        <f t="shared" ref="F27:F35" si="12">D27-E27</f>
        <v>-0.89999999999999858</v>
      </c>
      <c r="G27" s="7"/>
      <c r="H27" s="8"/>
      <c r="I27" s="9"/>
      <c r="J27" s="7">
        <v>17.8</v>
      </c>
      <c r="K27" s="8">
        <v>18.7</v>
      </c>
      <c r="L27" s="9">
        <v>-0.89999999999999858</v>
      </c>
    </row>
    <row r="28" spans="1:12" x14ac:dyDescent="0.35">
      <c r="A28" s="21"/>
      <c r="B28" s="217" t="s">
        <v>54</v>
      </c>
      <c r="C28" s="218"/>
      <c r="D28" s="7">
        <v>81.099999999999994</v>
      </c>
      <c r="E28" s="8">
        <v>79.999999999999972</v>
      </c>
      <c r="F28" s="9">
        <f t="shared" si="12"/>
        <v>1.1000000000000227</v>
      </c>
      <c r="G28" s="7"/>
      <c r="H28" s="8"/>
      <c r="I28" s="9"/>
      <c r="J28" s="7">
        <v>81.099999999999994</v>
      </c>
      <c r="K28" s="8">
        <v>79.999999999999972</v>
      </c>
      <c r="L28" s="9">
        <v>1.1000000000000227</v>
      </c>
    </row>
    <row r="29" spans="1:12" x14ac:dyDescent="0.35">
      <c r="A29" s="21"/>
      <c r="B29" s="217" t="s">
        <v>45</v>
      </c>
      <c r="C29" s="218"/>
      <c r="D29" s="7">
        <v>90.7</v>
      </c>
      <c r="E29" s="8">
        <v>82.039999999999978</v>
      </c>
      <c r="F29" s="9">
        <f t="shared" si="12"/>
        <v>8.660000000000025</v>
      </c>
      <c r="G29" s="7"/>
      <c r="H29" s="8"/>
      <c r="I29" s="9"/>
      <c r="J29" s="7">
        <v>90.7</v>
      </c>
      <c r="K29" s="8">
        <v>82.039999999999978</v>
      </c>
      <c r="L29" s="9">
        <v>8.660000000000025</v>
      </c>
    </row>
    <row r="30" spans="1:12" x14ac:dyDescent="0.35">
      <c r="A30" s="21"/>
      <c r="B30" s="217" t="s">
        <v>55</v>
      </c>
      <c r="C30" s="218"/>
      <c r="D30" s="7">
        <v>0</v>
      </c>
      <c r="E30" s="8"/>
      <c r="F30" s="9">
        <f t="shared" si="12"/>
        <v>0</v>
      </c>
      <c r="G30" s="7"/>
      <c r="H30" s="8"/>
      <c r="I30" s="9"/>
      <c r="J30" s="7">
        <v>0</v>
      </c>
      <c r="K30" s="8"/>
      <c r="L30" s="9">
        <v>0</v>
      </c>
    </row>
    <row r="31" spans="1:12" x14ac:dyDescent="0.35">
      <c r="A31" s="21"/>
      <c r="B31" s="217" t="s">
        <v>56</v>
      </c>
      <c r="C31" s="218"/>
      <c r="D31" s="7">
        <v>11.1</v>
      </c>
      <c r="E31" s="8">
        <v>2.8</v>
      </c>
      <c r="F31" s="9">
        <f t="shared" si="12"/>
        <v>8.3000000000000007</v>
      </c>
      <c r="G31" s="7"/>
      <c r="H31" s="8"/>
      <c r="I31" s="9"/>
      <c r="J31" s="7">
        <v>11.1</v>
      </c>
      <c r="K31" s="8">
        <v>2.8</v>
      </c>
      <c r="L31" s="9">
        <v>8.3000000000000007</v>
      </c>
    </row>
    <row r="32" spans="1:12" x14ac:dyDescent="0.35">
      <c r="A32" s="21"/>
      <c r="B32" s="217" t="s">
        <v>52</v>
      </c>
      <c r="C32" s="218"/>
      <c r="D32" s="7">
        <v>8.6999999999999993</v>
      </c>
      <c r="E32" s="8">
        <v>9.3000000000000007</v>
      </c>
      <c r="F32" s="9">
        <f t="shared" si="12"/>
        <v>-0.60000000000000142</v>
      </c>
      <c r="G32" s="7"/>
      <c r="H32" s="8"/>
      <c r="I32" s="9"/>
      <c r="J32" s="7">
        <v>8.6999999999999993</v>
      </c>
      <c r="K32" s="8">
        <v>9.3000000000000007</v>
      </c>
      <c r="L32" s="9">
        <v>-0.60000000000000142</v>
      </c>
    </row>
    <row r="33" spans="1:12" x14ac:dyDescent="0.35">
      <c r="A33" s="21"/>
      <c r="B33" s="217" t="s">
        <v>59</v>
      </c>
      <c r="C33" s="218"/>
      <c r="D33" s="7">
        <v>0</v>
      </c>
      <c r="E33" s="8"/>
      <c r="F33" s="9">
        <f t="shared" si="12"/>
        <v>0</v>
      </c>
      <c r="G33" s="7"/>
      <c r="H33" s="8"/>
      <c r="I33" s="9"/>
      <c r="J33" s="7">
        <v>0</v>
      </c>
      <c r="K33" s="8"/>
      <c r="L33" s="9">
        <v>0</v>
      </c>
    </row>
    <row r="34" spans="1:12" x14ac:dyDescent="0.35">
      <c r="A34" s="21"/>
      <c r="B34" s="217" t="s">
        <v>47</v>
      </c>
      <c r="C34" s="218"/>
      <c r="D34" s="7">
        <v>47.475119999999997</v>
      </c>
      <c r="E34" s="8">
        <v>47.31</v>
      </c>
      <c r="F34" s="9">
        <f t="shared" si="12"/>
        <v>0.1651199999999946</v>
      </c>
      <c r="G34" s="7"/>
      <c r="H34" s="8"/>
      <c r="I34" s="9"/>
      <c r="J34" s="7">
        <v>47.475119999999997</v>
      </c>
      <c r="K34" s="8">
        <v>47.31</v>
      </c>
      <c r="L34" s="9">
        <v>0.1651199999999946</v>
      </c>
    </row>
    <row r="35" spans="1:12" x14ac:dyDescent="0.35">
      <c r="A35" s="21"/>
      <c r="B35" s="217" t="s">
        <v>60</v>
      </c>
      <c r="C35" s="218"/>
      <c r="D35" s="7">
        <v>0</v>
      </c>
      <c r="E35" s="8"/>
      <c r="F35" s="9">
        <f t="shared" si="12"/>
        <v>0</v>
      </c>
      <c r="G35" s="7"/>
      <c r="H35" s="8"/>
      <c r="I35" s="9"/>
      <c r="J35" s="7">
        <v>0</v>
      </c>
      <c r="K35" s="8"/>
      <c r="L35" s="9">
        <v>0</v>
      </c>
    </row>
    <row r="36" spans="1:12" x14ac:dyDescent="0.35">
      <c r="A36" s="22"/>
      <c r="B36" s="217" t="s">
        <v>41</v>
      </c>
      <c r="C36" s="218"/>
      <c r="D36" s="7"/>
      <c r="E36" s="8"/>
      <c r="F36" s="9"/>
      <c r="G36" s="7">
        <v>189.48034188034188</v>
      </c>
      <c r="H36" s="8">
        <v>164.35999999999996</v>
      </c>
      <c r="I36" s="9">
        <f>G36-H36</f>
        <v>25.120341880341925</v>
      </c>
      <c r="J36" s="7">
        <v>189.48034188034188</v>
      </c>
      <c r="K36" s="8">
        <v>164.35999999999996</v>
      </c>
      <c r="L36" s="9">
        <v>25.120341880341936</v>
      </c>
    </row>
    <row r="37" spans="1:12" x14ac:dyDescent="0.35">
      <c r="A37" s="23" t="s">
        <v>61</v>
      </c>
      <c r="B37" s="24"/>
      <c r="C37" s="25"/>
      <c r="D37" s="29">
        <v>309.67511999999999</v>
      </c>
      <c r="E37" s="30">
        <v>291.25999999999993</v>
      </c>
      <c r="F37" s="31">
        <v>18.415120000000048</v>
      </c>
      <c r="G37" s="29">
        <v>189.48034188034188</v>
      </c>
      <c r="H37" s="30">
        <v>164.35999999999996</v>
      </c>
      <c r="I37" s="31">
        <v>25.120341880341936</v>
      </c>
      <c r="J37" s="29">
        <v>499.15546188034187</v>
      </c>
      <c r="K37" s="30">
        <v>455.61999999999989</v>
      </c>
      <c r="L37" s="31">
        <v>43.535461880341984</v>
      </c>
    </row>
    <row r="38" spans="1:12" x14ac:dyDescent="0.35">
      <c r="A38" s="21" t="s">
        <v>20</v>
      </c>
      <c r="B38" s="217" t="s">
        <v>43</v>
      </c>
      <c r="C38" s="218"/>
      <c r="D38" s="7">
        <v>15.9</v>
      </c>
      <c r="E38" s="8">
        <v>12.97</v>
      </c>
      <c r="F38" s="9">
        <f>D38-E38</f>
        <v>2.9299999999999997</v>
      </c>
      <c r="G38" s="7"/>
      <c r="H38" s="8"/>
      <c r="I38" s="9"/>
      <c r="J38" s="7">
        <v>15.9</v>
      </c>
      <c r="K38" s="8">
        <v>12.97</v>
      </c>
      <c r="L38" s="9">
        <v>2.9299999999999997</v>
      </c>
    </row>
    <row r="39" spans="1:12" x14ac:dyDescent="0.35">
      <c r="A39" s="21"/>
      <c r="B39" s="217" t="s">
        <v>44</v>
      </c>
      <c r="C39" s="218"/>
      <c r="D39" s="7">
        <v>3.9</v>
      </c>
      <c r="E39" s="8">
        <v>4.8</v>
      </c>
      <c r="F39" s="9">
        <f t="shared" ref="F39:F47" si="13">D39-E39</f>
        <v>-0.89999999999999991</v>
      </c>
      <c r="G39" s="7"/>
      <c r="H39" s="8"/>
      <c r="I39" s="9"/>
      <c r="J39" s="7">
        <v>3.9</v>
      </c>
      <c r="K39" s="8">
        <v>4.8</v>
      </c>
      <c r="L39" s="9">
        <v>-0.89999999999999991</v>
      </c>
    </row>
    <row r="40" spans="1:12" x14ac:dyDescent="0.35">
      <c r="A40" s="21"/>
      <c r="B40" s="217" t="s">
        <v>54</v>
      </c>
      <c r="C40" s="218"/>
      <c r="D40" s="7">
        <v>16</v>
      </c>
      <c r="E40" s="8">
        <v>13.139999999999999</v>
      </c>
      <c r="F40" s="9">
        <f t="shared" si="13"/>
        <v>2.8600000000000012</v>
      </c>
      <c r="G40" s="7"/>
      <c r="H40" s="8"/>
      <c r="I40" s="9"/>
      <c r="J40" s="7">
        <v>16</v>
      </c>
      <c r="K40" s="8">
        <v>13.139999999999999</v>
      </c>
      <c r="L40" s="9">
        <v>2.8600000000000012</v>
      </c>
    </row>
    <row r="41" spans="1:12" x14ac:dyDescent="0.35">
      <c r="A41" s="21"/>
      <c r="B41" s="217" t="s">
        <v>45</v>
      </c>
      <c r="C41" s="218"/>
      <c r="D41" s="7">
        <v>20</v>
      </c>
      <c r="E41" s="8">
        <v>17.220000000000002</v>
      </c>
      <c r="F41" s="9">
        <f t="shared" si="13"/>
        <v>2.7799999999999976</v>
      </c>
      <c r="G41" s="7"/>
      <c r="H41" s="8"/>
      <c r="I41" s="9"/>
      <c r="J41" s="7">
        <v>20</v>
      </c>
      <c r="K41" s="8">
        <v>17.220000000000002</v>
      </c>
      <c r="L41" s="9">
        <v>2.7799999999999976</v>
      </c>
    </row>
    <row r="42" spans="1:12" x14ac:dyDescent="0.35">
      <c r="A42" s="21"/>
      <c r="B42" s="217" t="s">
        <v>55</v>
      </c>
      <c r="C42" s="218"/>
      <c r="D42" s="7">
        <v>0</v>
      </c>
      <c r="E42" s="8"/>
      <c r="F42" s="9">
        <f t="shared" si="13"/>
        <v>0</v>
      </c>
      <c r="G42" s="7"/>
      <c r="H42" s="8"/>
      <c r="I42" s="9"/>
      <c r="J42" s="7">
        <v>0</v>
      </c>
      <c r="K42" s="8"/>
      <c r="L42" s="9">
        <v>0</v>
      </c>
    </row>
    <row r="43" spans="1:12" x14ac:dyDescent="0.35">
      <c r="A43" s="21"/>
      <c r="B43" s="217" t="s">
        <v>56</v>
      </c>
      <c r="C43" s="218"/>
      <c r="D43" s="7">
        <v>2</v>
      </c>
      <c r="E43" s="8"/>
      <c r="F43" s="9">
        <f t="shared" si="13"/>
        <v>2</v>
      </c>
      <c r="G43" s="7"/>
      <c r="H43" s="8"/>
      <c r="I43" s="9"/>
      <c r="J43" s="7">
        <v>2</v>
      </c>
      <c r="K43" s="8"/>
      <c r="L43" s="9">
        <v>2</v>
      </c>
    </row>
    <row r="44" spans="1:12" x14ac:dyDescent="0.35">
      <c r="A44" s="21"/>
      <c r="B44" s="217" t="s">
        <v>52</v>
      </c>
      <c r="C44" s="218"/>
      <c r="D44" s="7">
        <v>2</v>
      </c>
      <c r="E44" s="8">
        <v>2</v>
      </c>
      <c r="F44" s="9">
        <f t="shared" si="13"/>
        <v>0</v>
      </c>
      <c r="G44" s="7"/>
      <c r="H44" s="8"/>
      <c r="I44" s="9"/>
      <c r="J44" s="7">
        <v>2</v>
      </c>
      <c r="K44" s="8">
        <v>2</v>
      </c>
      <c r="L44" s="9">
        <v>0</v>
      </c>
    </row>
    <row r="45" spans="1:12" x14ac:dyDescent="0.35">
      <c r="A45" s="21"/>
      <c r="B45" s="217" t="s">
        <v>59</v>
      </c>
      <c r="C45" s="218"/>
      <c r="D45" s="7">
        <v>0</v>
      </c>
      <c r="E45" s="8"/>
      <c r="F45" s="9">
        <f t="shared" si="13"/>
        <v>0</v>
      </c>
      <c r="G45" s="7"/>
      <c r="H45" s="8"/>
      <c r="I45" s="9"/>
      <c r="J45" s="7">
        <v>0</v>
      </c>
      <c r="K45" s="8"/>
      <c r="L45" s="9">
        <v>0</v>
      </c>
    </row>
    <row r="46" spans="1:12" x14ac:dyDescent="0.35">
      <c r="A46" s="21"/>
      <c r="B46" s="217" t="s">
        <v>47</v>
      </c>
      <c r="C46" s="218"/>
      <c r="D46" s="7">
        <v>9.0942599999999985</v>
      </c>
      <c r="E46" s="8">
        <v>9.5299999999999994</v>
      </c>
      <c r="F46" s="9">
        <f t="shared" si="13"/>
        <v>-0.4357400000000009</v>
      </c>
      <c r="G46" s="7"/>
      <c r="H46" s="8"/>
      <c r="I46" s="9"/>
      <c r="J46" s="7">
        <v>9.0942599999999985</v>
      </c>
      <c r="K46" s="8">
        <v>9.5299999999999994</v>
      </c>
      <c r="L46" s="9">
        <v>-0.4357400000000009</v>
      </c>
    </row>
    <row r="47" spans="1:12" x14ac:dyDescent="0.35">
      <c r="A47" s="21"/>
      <c r="B47" s="217" t="s">
        <v>60</v>
      </c>
      <c r="C47" s="218"/>
      <c r="D47" s="7">
        <v>0</v>
      </c>
      <c r="E47" s="8"/>
      <c r="F47" s="9">
        <f t="shared" si="13"/>
        <v>0</v>
      </c>
      <c r="G47" s="7"/>
      <c r="H47" s="8"/>
      <c r="I47" s="9"/>
      <c r="J47" s="7">
        <v>0</v>
      </c>
      <c r="K47" s="8"/>
      <c r="L47" s="9">
        <v>0</v>
      </c>
    </row>
    <row r="48" spans="1:12" x14ac:dyDescent="0.35">
      <c r="A48" s="22"/>
      <c r="B48" s="217" t="s">
        <v>41</v>
      </c>
      <c r="C48" s="218"/>
      <c r="D48" s="7"/>
      <c r="E48" s="8"/>
      <c r="F48" s="9"/>
      <c r="G48" s="7">
        <v>63.557094017094016</v>
      </c>
      <c r="H48" s="8">
        <v>49.370000000000005</v>
      </c>
      <c r="I48" s="9">
        <f>G48-H48</f>
        <v>14.187094017094012</v>
      </c>
      <c r="J48" s="7">
        <v>63.557094017094016</v>
      </c>
      <c r="K48" s="8">
        <v>49.370000000000005</v>
      </c>
      <c r="L48" s="9">
        <v>14.187094017094012</v>
      </c>
    </row>
    <row r="49" spans="1:12" x14ac:dyDescent="0.35">
      <c r="A49" s="23" t="s">
        <v>62</v>
      </c>
      <c r="B49" s="24"/>
      <c r="C49" s="25"/>
      <c r="D49" s="29">
        <v>68.894260000000003</v>
      </c>
      <c r="E49" s="30">
        <v>59.66</v>
      </c>
      <c r="F49" s="31">
        <v>9.2342599999999972</v>
      </c>
      <c r="G49" s="29">
        <v>63.557094017094016</v>
      </c>
      <c r="H49" s="30">
        <v>49.370000000000005</v>
      </c>
      <c r="I49" s="31">
        <v>14.187094017094012</v>
      </c>
      <c r="J49" s="29">
        <v>132.45135401709402</v>
      </c>
      <c r="K49" s="30">
        <v>109.03</v>
      </c>
      <c r="L49" s="31">
        <v>23.421354017094011</v>
      </c>
    </row>
    <row r="50" spans="1:12" x14ac:dyDescent="0.35">
      <c r="A50" s="21" t="s">
        <v>21</v>
      </c>
      <c r="B50" s="217" t="s">
        <v>43</v>
      </c>
      <c r="C50" s="218"/>
      <c r="D50" s="7">
        <v>42.9</v>
      </c>
      <c r="E50" s="8">
        <v>36.28</v>
      </c>
      <c r="F50" s="9">
        <f>D50-E50</f>
        <v>6.6199999999999974</v>
      </c>
      <c r="G50" s="7"/>
      <c r="H50" s="8"/>
      <c r="I50" s="9"/>
      <c r="J50" s="7">
        <v>42.9</v>
      </c>
      <c r="K50" s="8">
        <v>36.28</v>
      </c>
      <c r="L50" s="9">
        <v>6.6199999999999974</v>
      </c>
    </row>
    <row r="51" spans="1:12" x14ac:dyDescent="0.35">
      <c r="A51" s="21"/>
      <c r="B51" s="217" t="s">
        <v>44</v>
      </c>
      <c r="C51" s="218"/>
      <c r="D51" s="7">
        <v>15.3</v>
      </c>
      <c r="E51" s="8">
        <v>14.980000000000002</v>
      </c>
      <c r="F51" s="9">
        <f t="shared" ref="F51:F59" si="14">D51-E51</f>
        <v>0.31999999999999851</v>
      </c>
      <c r="G51" s="7"/>
      <c r="H51" s="8"/>
      <c r="I51" s="9"/>
      <c r="J51" s="7">
        <v>15.3</v>
      </c>
      <c r="K51" s="8">
        <v>14.980000000000002</v>
      </c>
      <c r="L51" s="9">
        <v>0.31999999999999851</v>
      </c>
    </row>
    <row r="52" spans="1:12" x14ac:dyDescent="0.35">
      <c r="A52" s="21"/>
      <c r="B52" s="217" t="s">
        <v>54</v>
      </c>
      <c r="C52" s="218"/>
      <c r="D52" s="7">
        <v>56.8</v>
      </c>
      <c r="E52" s="8">
        <v>40.069999999999993</v>
      </c>
      <c r="F52" s="9">
        <f t="shared" si="14"/>
        <v>16.730000000000004</v>
      </c>
      <c r="G52" s="7"/>
      <c r="H52" s="8"/>
      <c r="I52" s="9"/>
      <c r="J52" s="7">
        <v>56.8</v>
      </c>
      <c r="K52" s="8">
        <v>40.069999999999993</v>
      </c>
      <c r="L52" s="9">
        <v>16.730000000000004</v>
      </c>
    </row>
    <row r="53" spans="1:12" x14ac:dyDescent="0.35">
      <c r="A53" s="21"/>
      <c r="B53" s="217" t="s">
        <v>45</v>
      </c>
      <c r="C53" s="218"/>
      <c r="D53" s="7">
        <v>59.1</v>
      </c>
      <c r="E53" s="8">
        <v>62.229999999999961</v>
      </c>
      <c r="F53" s="9">
        <f t="shared" si="14"/>
        <v>-3.1299999999999599</v>
      </c>
      <c r="G53" s="7"/>
      <c r="H53" s="8"/>
      <c r="I53" s="9"/>
      <c r="J53" s="7">
        <v>59.1</v>
      </c>
      <c r="K53" s="8">
        <v>62.229999999999961</v>
      </c>
      <c r="L53" s="9">
        <v>-3.1299999999999599</v>
      </c>
    </row>
    <row r="54" spans="1:12" x14ac:dyDescent="0.35">
      <c r="A54" s="21"/>
      <c r="B54" s="217" t="s">
        <v>55</v>
      </c>
      <c r="C54" s="218"/>
      <c r="D54" s="7">
        <v>0</v>
      </c>
      <c r="E54" s="8"/>
      <c r="F54" s="9">
        <f t="shared" si="14"/>
        <v>0</v>
      </c>
      <c r="G54" s="7"/>
      <c r="H54" s="8"/>
      <c r="I54" s="9"/>
      <c r="J54" s="7">
        <v>0</v>
      </c>
      <c r="K54" s="8"/>
      <c r="L54" s="9">
        <v>0</v>
      </c>
    </row>
    <row r="55" spans="1:12" x14ac:dyDescent="0.35">
      <c r="A55" s="21"/>
      <c r="B55" s="217" t="s">
        <v>56</v>
      </c>
      <c r="C55" s="218"/>
      <c r="D55" s="7">
        <v>3.8</v>
      </c>
      <c r="E55" s="8">
        <v>2</v>
      </c>
      <c r="F55" s="9">
        <f t="shared" si="14"/>
        <v>1.7999999999999998</v>
      </c>
      <c r="G55" s="7"/>
      <c r="H55" s="8"/>
      <c r="I55" s="9"/>
      <c r="J55" s="7">
        <v>3.8</v>
      </c>
      <c r="K55" s="8">
        <v>2</v>
      </c>
      <c r="L55" s="9">
        <v>1.7999999999999998</v>
      </c>
    </row>
    <row r="56" spans="1:12" x14ac:dyDescent="0.35">
      <c r="A56" s="21"/>
      <c r="B56" s="217" t="s">
        <v>52</v>
      </c>
      <c r="C56" s="218"/>
      <c r="D56" s="7">
        <v>13.6</v>
      </c>
      <c r="E56" s="8">
        <v>7</v>
      </c>
      <c r="F56" s="9">
        <f t="shared" si="14"/>
        <v>6.6</v>
      </c>
      <c r="G56" s="7"/>
      <c r="H56" s="8"/>
      <c r="I56" s="9"/>
      <c r="J56" s="7">
        <v>13.6</v>
      </c>
      <c r="K56" s="8">
        <v>7</v>
      </c>
      <c r="L56" s="9">
        <v>6.6</v>
      </c>
    </row>
    <row r="57" spans="1:12" x14ac:dyDescent="0.35">
      <c r="A57" s="21"/>
      <c r="B57" s="217" t="s">
        <v>59</v>
      </c>
      <c r="C57" s="218"/>
      <c r="D57" s="7">
        <v>0</v>
      </c>
      <c r="E57" s="8"/>
      <c r="F57" s="9">
        <f t="shared" si="14"/>
        <v>0</v>
      </c>
      <c r="G57" s="7"/>
      <c r="H57" s="8"/>
      <c r="I57" s="9"/>
      <c r="J57" s="7">
        <v>0</v>
      </c>
      <c r="K57" s="8"/>
      <c r="L57" s="9">
        <v>0</v>
      </c>
    </row>
    <row r="58" spans="1:12" x14ac:dyDescent="0.35">
      <c r="A58" s="21"/>
      <c r="B58" s="217" t="s">
        <v>47</v>
      </c>
      <c r="C58" s="218"/>
      <c r="D58" s="7">
        <v>31.598700000000001</v>
      </c>
      <c r="E58" s="8">
        <v>27.110000000000003</v>
      </c>
      <c r="F58" s="9">
        <f t="shared" si="14"/>
        <v>4.4886999999999979</v>
      </c>
      <c r="G58" s="7"/>
      <c r="H58" s="8"/>
      <c r="I58" s="9"/>
      <c r="J58" s="7">
        <v>31.598700000000001</v>
      </c>
      <c r="K58" s="8">
        <v>27.110000000000003</v>
      </c>
      <c r="L58" s="9">
        <v>4.4886999999999979</v>
      </c>
    </row>
    <row r="59" spans="1:12" x14ac:dyDescent="0.35">
      <c r="A59" s="21"/>
      <c r="B59" s="217" t="s">
        <v>60</v>
      </c>
      <c r="C59" s="218"/>
      <c r="D59" s="7">
        <v>0</v>
      </c>
      <c r="E59" s="8"/>
      <c r="F59" s="9">
        <f t="shared" si="14"/>
        <v>0</v>
      </c>
      <c r="G59" s="7"/>
      <c r="H59" s="8"/>
      <c r="I59" s="9"/>
      <c r="J59" s="7">
        <v>0</v>
      </c>
      <c r="K59" s="8"/>
      <c r="L59" s="9">
        <v>0</v>
      </c>
    </row>
    <row r="60" spans="1:12" x14ac:dyDescent="0.35">
      <c r="A60" s="22"/>
      <c r="B60" s="217" t="s">
        <v>41</v>
      </c>
      <c r="C60" s="218"/>
      <c r="D60" s="7"/>
      <c r="E60" s="8"/>
      <c r="F60" s="9"/>
      <c r="G60" s="7">
        <v>95.053162393162395</v>
      </c>
      <c r="H60" s="8">
        <v>90.699999999999974</v>
      </c>
      <c r="I60" s="9">
        <f>G60-H60</f>
        <v>4.353162393162421</v>
      </c>
      <c r="J60" s="7">
        <v>95.053162393162395</v>
      </c>
      <c r="K60" s="8">
        <v>90.699999999999974</v>
      </c>
      <c r="L60" s="9">
        <v>4.3531623931624148</v>
      </c>
    </row>
    <row r="61" spans="1:12" x14ac:dyDescent="0.35">
      <c r="A61" s="23" t="s">
        <v>63</v>
      </c>
      <c r="B61" s="24"/>
      <c r="C61" s="25"/>
      <c r="D61" s="29">
        <v>223.09870000000001</v>
      </c>
      <c r="E61" s="30">
        <v>189.66999999999996</v>
      </c>
      <c r="F61" s="31">
        <v>33.428700000000035</v>
      </c>
      <c r="G61" s="29">
        <v>95.053162393162395</v>
      </c>
      <c r="H61" s="30">
        <v>90.699999999999974</v>
      </c>
      <c r="I61" s="31">
        <v>4.3531623931624148</v>
      </c>
      <c r="J61" s="29">
        <v>318.15186239316239</v>
      </c>
      <c r="K61" s="30">
        <v>280.36999999999995</v>
      </c>
      <c r="L61" s="31">
        <v>37.781862393162449</v>
      </c>
    </row>
    <row r="62" spans="1:12" ht="43.5" customHeight="1" x14ac:dyDescent="0.35">
      <c r="A62" s="21" t="s">
        <v>49</v>
      </c>
      <c r="B62" s="221" t="s">
        <v>64</v>
      </c>
      <c r="C62" s="222"/>
      <c r="D62" s="7">
        <v>16.399999999999999</v>
      </c>
      <c r="E62" s="8">
        <v>19.399999999999999</v>
      </c>
      <c r="F62" s="9">
        <v>-3</v>
      </c>
      <c r="G62" s="7"/>
      <c r="H62" s="8"/>
      <c r="I62" s="9"/>
      <c r="J62" s="7">
        <v>16.399999999999999</v>
      </c>
      <c r="K62" s="8">
        <v>19.399999999999999</v>
      </c>
      <c r="L62" s="9">
        <v>-3</v>
      </c>
    </row>
    <row r="63" spans="1:12" ht="29" customHeight="1" x14ac:dyDescent="0.35">
      <c r="A63" s="22"/>
      <c r="B63" s="219" t="s">
        <v>65</v>
      </c>
      <c r="C63" s="220"/>
      <c r="D63" s="7">
        <v>4.2</v>
      </c>
      <c r="E63" s="8"/>
      <c r="F63" s="9">
        <v>4.2</v>
      </c>
      <c r="G63" s="7"/>
      <c r="H63" s="8"/>
      <c r="I63" s="9"/>
      <c r="J63" s="7">
        <v>4.2</v>
      </c>
      <c r="K63" s="8"/>
      <c r="L63" s="9">
        <v>4.2</v>
      </c>
    </row>
    <row r="64" spans="1:12" x14ac:dyDescent="0.35">
      <c r="A64" s="23" t="s">
        <v>66</v>
      </c>
      <c r="B64" s="24"/>
      <c r="C64" s="25"/>
      <c r="D64" s="29">
        <v>20.599999999999998</v>
      </c>
      <c r="E64" s="30">
        <v>19.399999999999999</v>
      </c>
      <c r="F64" s="31">
        <v>1.2000000000000002</v>
      </c>
      <c r="G64" s="29"/>
      <c r="H64" s="30"/>
      <c r="I64" s="31"/>
      <c r="J64" s="29">
        <v>20.599999999999998</v>
      </c>
      <c r="K64" s="30">
        <v>19.399999999999999</v>
      </c>
      <c r="L64" s="31">
        <v>1.2000000000000002</v>
      </c>
    </row>
    <row r="65" spans="1:12" ht="15" thickBot="1" x14ac:dyDescent="0.4">
      <c r="A65" s="42" t="s">
        <v>23</v>
      </c>
      <c r="B65" s="43"/>
      <c r="C65" s="44"/>
      <c r="D65" s="33">
        <v>1155.1665134894558</v>
      </c>
      <c r="E65" s="34">
        <v>1049.5299999999997</v>
      </c>
      <c r="F65" s="35">
        <f>SUM(F11,F14,F25,F37,F49,F61,F64)</f>
        <v>105.63651348945652</v>
      </c>
      <c r="G65" s="33">
        <v>640.38000000000011</v>
      </c>
      <c r="H65" s="34">
        <v>551.84</v>
      </c>
      <c r="I65" s="35">
        <v>88.539999999999964</v>
      </c>
      <c r="J65" s="33">
        <v>1795.5465134894562</v>
      </c>
      <c r="K65" s="34">
        <v>1601.37</v>
      </c>
      <c r="L65" s="35">
        <f>SUM(L11,L14,L25,L37,L49,L61,L64)</f>
        <v>194.17651348945645</v>
      </c>
    </row>
  </sheetData>
  <mergeCells count="66">
    <mergeCell ref="B63:C63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2:C62"/>
    <mergeCell ref="B50:C50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3:C23"/>
    <mergeCell ref="B10:C10"/>
    <mergeCell ref="B12:C1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9:C9"/>
    <mergeCell ref="O2:Q2"/>
    <mergeCell ref="R2:T2"/>
    <mergeCell ref="U2:W2"/>
    <mergeCell ref="X2:Z2"/>
    <mergeCell ref="B4:C4"/>
    <mergeCell ref="B5:C5"/>
    <mergeCell ref="B6:C6"/>
    <mergeCell ref="B7:C7"/>
    <mergeCell ref="B8:C8"/>
    <mergeCell ref="AA2:AC2"/>
    <mergeCell ref="AD2:AF2"/>
    <mergeCell ref="A2:A3"/>
    <mergeCell ref="B2:C3"/>
    <mergeCell ref="D2:F2"/>
    <mergeCell ref="G2:I2"/>
    <mergeCell ref="J2:L2"/>
    <mergeCell ref="N2:N3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  <headerFooter>
    <oddHeader>&amp;C&amp;"-,Gras"&amp;16
ALLOCATION FONCTIONNELLE VS SITUATION RH au 30/11/2023</oddHeader>
    <oddFooter>&amp;C&amp;8&amp;P/&amp;N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2AD9-391F-41A9-A4A6-F2BA310D3C9C}">
  <sheetPr>
    <pageSetUpPr fitToPage="1"/>
  </sheetPr>
  <dimension ref="A1:J85"/>
  <sheetViews>
    <sheetView zoomScale="80" zoomScaleNormal="80" workbookViewId="0">
      <selection activeCell="Q15" sqref="Q15"/>
    </sheetView>
  </sheetViews>
  <sheetFormatPr baseColWidth="10" defaultRowHeight="18.5" x14ac:dyDescent="0.45"/>
  <cols>
    <col min="1" max="1" width="46.26953125" style="47" customWidth="1"/>
    <col min="2" max="10" width="16.453125" style="123" customWidth="1"/>
    <col min="11" max="16" width="13" style="47" customWidth="1"/>
    <col min="17" max="16384" width="10.90625" style="47"/>
  </cols>
  <sheetData>
    <row r="1" spans="1:10" ht="19" thickBot="1" x14ac:dyDescent="0.5">
      <c r="A1" s="98" t="s">
        <v>37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45">
      <c r="A2" s="223" t="s">
        <v>1</v>
      </c>
      <c r="B2" s="225" t="s">
        <v>40</v>
      </c>
      <c r="C2" s="226"/>
      <c r="D2" s="227"/>
      <c r="E2" s="225" t="s">
        <v>41</v>
      </c>
      <c r="F2" s="226"/>
      <c r="G2" s="227"/>
      <c r="H2" s="225" t="s">
        <v>42</v>
      </c>
      <c r="I2" s="226"/>
      <c r="J2" s="227"/>
    </row>
    <row r="3" spans="1:10" ht="56" thickBot="1" x14ac:dyDescent="0.5">
      <c r="A3" s="224"/>
      <c r="B3" s="111" t="s">
        <v>67</v>
      </c>
      <c r="C3" s="112" t="s">
        <v>12</v>
      </c>
      <c r="D3" s="113" t="s">
        <v>13</v>
      </c>
      <c r="E3" s="111" t="s">
        <v>67</v>
      </c>
      <c r="F3" s="112" t="s">
        <v>12</v>
      </c>
      <c r="G3" s="113" t="s">
        <v>13</v>
      </c>
      <c r="H3" s="111" t="s">
        <v>11</v>
      </c>
      <c r="I3" s="112" t="s">
        <v>12</v>
      </c>
      <c r="J3" s="113" t="s">
        <v>13</v>
      </c>
    </row>
    <row r="4" spans="1:10" x14ac:dyDescent="0.45">
      <c r="A4" s="99" t="s">
        <v>14</v>
      </c>
      <c r="B4" s="114">
        <v>88.016513489456216</v>
      </c>
      <c r="C4" s="115">
        <v>76.509999999999991</v>
      </c>
      <c r="D4" s="116">
        <f>B4-C4</f>
        <v>11.506513489456225</v>
      </c>
      <c r="E4" s="114">
        <v>14</v>
      </c>
      <c r="F4" s="115">
        <v>11.959999999999999</v>
      </c>
      <c r="G4" s="116">
        <f>E4-F4</f>
        <v>2.0400000000000009</v>
      </c>
      <c r="H4" s="114">
        <v>102.01651348945622</v>
      </c>
      <c r="I4" s="115">
        <v>88.469999999999985</v>
      </c>
      <c r="J4" s="116">
        <f>H4-I4</f>
        <v>13.546513489456231</v>
      </c>
    </row>
    <row r="5" spans="1:10" x14ac:dyDescent="0.45">
      <c r="A5" s="45" t="s">
        <v>15</v>
      </c>
      <c r="B5" s="117">
        <v>17.47</v>
      </c>
      <c r="C5" s="118">
        <v>17.48</v>
      </c>
      <c r="D5" s="119">
        <f t="shared" ref="D5" si="0">B5-C5</f>
        <v>-1.0000000000001563E-2</v>
      </c>
      <c r="E5" s="117"/>
      <c r="F5" s="118"/>
      <c r="G5" s="119"/>
      <c r="H5" s="117">
        <v>17.47</v>
      </c>
      <c r="I5" s="118">
        <v>17.48</v>
      </c>
      <c r="J5" s="119">
        <f t="shared" ref="J5" si="1">H5-I5</f>
        <v>-1.0000000000001563E-2</v>
      </c>
    </row>
    <row r="6" spans="1:10" ht="19" thickBot="1" x14ac:dyDescent="0.5">
      <c r="A6" s="46" t="s">
        <v>17</v>
      </c>
      <c r="B6" s="120"/>
      <c r="C6" s="121"/>
      <c r="D6" s="122"/>
      <c r="E6" s="120"/>
      <c r="F6" s="121"/>
      <c r="G6" s="122"/>
      <c r="H6" s="120"/>
      <c r="I6" s="121"/>
      <c r="J6" s="122"/>
    </row>
    <row r="7" spans="1:10" ht="19" thickTop="1" x14ac:dyDescent="0.45">
      <c r="A7" s="45" t="s">
        <v>18</v>
      </c>
      <c r="B7" s="117">
        <v>427.41192000000001</v>
      </c>
      <c r="C7" s="123">
        <v>395.54999999999984</v>
      </c>
      <c r="D7" s="119">
        <f>B7-C7</f>
        <v>31.861920000000168</v>
      </c>
      <c r="E7" s="117">
        <v>278.28940170940172</v>
      </c>
      <c r="F7" s="123">
        <v>235.4500000000001</v>
      </c>
      <c r="G7" s="119">
        <f t="shared" ref="G7:G11" si="2">E7-F7</f>
        <v>42.839401709401614</v>
      </c>
      <c r="H7" s="117">
        <v>705.70132170940178</v>
      </c>
      <c r="I7" s="123">
        <v>631</v>
      </c>
      <c r="J7" s="119">
        <f>H7-I7</f>
        <v>74.701321709401782</v>
      </c>
    </row>
    <row r="8" spans="1:10" x14ac:dyDescent="0.45">
      <c r="A8" s="45" t="s">
        <v>19</v>
      </c>
      <c r="B8" s="117">
        <v>309.67511999999999</v>
      </c>
      <c r="C8" s="123">
        <v>291.25999999999993</v>
      </c>
      <c r="D8" s="119">
        <f>B8-C8</f>
        <v>18.415120000000059</v>
      </c>
      <c r="E8" s="117">
        <v>189.48034188034188</v>
      </c>
      <c r="F8" s="123">
        <v>164.35999999999996</v>
      </c>
      <c r="G8" s="119">
        <f t="shared" si="2"/>
        <v>25.120341880341925</v>
      </c>
      <c r="H8" s="117">
        <v>499.15546188034187</v>
      </c>
      <c r="I8" s="123">
        <v>455.61999999999989</v>
      </c>
      <c r="J8" s="119">
        <f>H8-I8</f>
        <v>43.535461880341984</v>
      </c>
    </row>
    <row r="9" spans="1:10" x14ac:dyDescent="0.45">
      <c r="A9" s="45" t="s">
        <v>20</v>
      </c>
      <c r="B9" s="117">
        <v>68.894260000000003</v>
      </c>
      <c r="C9" s="123">
        <v>59.66</v>
      </c>
      <c r="D9" s="119">
        <f>B9-C9</f>
        <v>9.2342600000000061</v>
      </c>
      <c r="E9" s="117">
        <v>63.557094017094016</v>
      </c>
      <c r="F9" s="123">
        <v>49.370000000000005</v>
      </c>
      <c r="G9" s="119">
        <f t="shared" si="2"/>
        <v>14.187094017094012</v>
      </c>
      <c r="H9" s="117">
        <v>132.45135401709402</v>
      </c>
      <c r="I9" s="123">
        <v>109.03</v>
      </c>
      <c r="J9" s="119">
        <f>H9-I9</f>
        <v>23.421354017094018</v>
      </c>
    </row>
    <row r="10" spans="1:10" x14ac:dyDescent="0.45">
      <c r="A10" s="45" t="s">
        <v>21</v>
      </c>
      <c r="B10" s="117">
        <v>223.09870000000004</v>
      </c>
      <c r="C10" s="123">
        <v>189.66999999999996</v>
      </c>
      <c r="D10" s="119">
        <f>B10-C10</f>
        <v>33.428700000000077</v>
      </c>
      <c r="E10" s="117">
        <v>95.053162393162395</v>
      </c>
      <c r="F10" s="123">
        <v>90.699999999999974</v>
      </c>
      <c r="G10" s="119">
        <f t="shared" si="2"/>
        <v>4.353162393162421</v>
      </c>
      <c r="H10" s="117">
        <v>318.15186239316245</v>
      </c>
      <c r="I10" s="123">
        <v>280.36999999999995</v>
      </c>
      <c r="J10" s="119">
        <f>H10-I10</f>
        <v>37.781862393162498</v>
      </c>
    </row>
    <row r="11" spans="1:10" x14ac:dyDescent="0.45">
      <c r="A11" s="45" t="s">
        <v>49</v>
      </c>
      <c r="B11" s="117">
        <v>20.599999999999998</v>
      </c>
      <c r="C11" s="123">
        <v>19.399999999999999</v>
      </c>
      <c r="D11" s="119">
        <f>B11-C11</f>
        <v>1.1999999999999993</v>
      </c>
      <c r="E11" s="117"/>
      <c r="G11" s="119">
        <f t="shared" si="2"/>
        <v>0</v>
      </c>
      <c r="H11" s="117">
        <v>20.599999999999998</v>
      </c>
      <c r="I11" s="123">
        <v>19.399999999999999</v>
      </c>
      <c r="J11" s="119">
        <f>H11-I11</f>
        <v>1.1999999999999993</v>
      </c>
    </row>
    <row r="12" spans="1:10" ht="19" thickBot="1" x14ac:dyDescent="0.5">
      <c r="A12" s="100" t="s">
        <v>23</v>
      </c>
      <c r="B12" s="124">
        <v>1155.1665134894563</v>
      </c>
      <c r="C12" s="125">
        <v>1049.5299999999997</v>
      </c>
      <c r="D12" s="126">
        <f>SUM(D4:D11)</f>
        <v>105.63651348945653</v>
      </c>
      <c r="E12" s="124">
        <v>640.38000000000011</v>
      </c>
      <c r="F12" s="125">
        <v>551.84</v>
      </c>
      <c r="G12" s="126">
        <f>SUM(G4:G11)</f>
        <v>88.539999999999964</v>
      </c>
      <c r="H12" s="124">
        <v>1795.5465134894562</v>
      </c>
      <c r="I12" s="125">
        <v>1601.37</v>
      </c>
      <c r="J12" s="126">
        <f>SUM(J4:J11)</f>
        <v>194.17651348945651</v>
      </c>
    </row>
    <row r="14" spans="1:10" ht="19" thickBot="1" x14ac:dyDescent="0.5">
      <c r="A14" s="98" t="s">
        <v>36</v>
      </c>
      <c r="B14" s="127"/>
      <c r="C14" s="127"/>
      <c r="D14" s="110"/>
      <c r="E14" s="110"/>
      <c r="F14" s="110"/>
      <c r="G14" s="110"/>
      <c r="H14" s="110"/>
      <c r="I14" s="110"/>
      <c r="J14" s="110"/>
    </row>
    <row r="15" spans="1:10" x14ac:dyDescent="0.45">
      <c r="A15" s="143" t="s">
        <v>38</v>
      </c>
      <c r="B15" s="228" t="s">
        <v>40</v>
      </c>
      <c r="C15" s="229"/>
      <c r="D15" s="230"/>
      <c r="E15" s="228" t="s">
        <v>41</v>
      </c>
      <c r="F15" s="229"/>
      <c r="G15" s="230"/>
      <c r="H15" s="228" t="s">
        <v>42</v>
      </c>
      <c r="I15" s="229"/>
      <c r="J15" s="230"/>
    </row>
    <row r="16" spans="1:10" ht="56" thickBot="1" x14ac:dyDescent="0.5">
      <c r="A16" s="144" t="s">
        <v>83</v>
      </c>
      <c r="B16" s="111" t="s">
        <v>11</v>
      </c>
      <c r="C16" s="112" t="s">
        <v>12</v>
      </c>
      <c r="D16" s="113" t="s">
        <v>13</v>
      </c>
      <c r="E16" s="111" t="s">
        <v>11</v>
      </c>
      <c r="F16" s="112" t="s">
        <v>12</v>
      </c>
      <c r="G16" s="113" t="s">
        <v>13</v>
      </c>
      <c r="H16" s="111" t="s">
        <v>11</v>
      </c>
      <c r="I16" s="112" t="s">
        <v>12</v>
      </c>
      <c r="J16" s="113" t="s">
        <v>13</v>
      </c>
    </row>
    <row r="17" spans="1:10" x14ac:dyDescent="0.45">
      <c r="A17" s="101" t="s">
        <v>14</v>
      </c>
      <c r="B17" s="128"/>
      <c r="C17" s="129"/>
      <c r="D17" s="130"/>
      <c r="E17" s="128"/>
      <c r="F17" s="129"/>
      <c r="G17" s="130"/>
      <c r="H17" s="128"/>
      <c r="I17" s="129"/>
      <c r="J17" s="130"/>
    </row>
    <row r="18" spans="1:10" ht="14.5" customHeight="1" x14ac:dyDescent="0.45">
      <c r="A18" s="102" t="s">
        <v>43</v>
      </c>
      <c r="B18" s="117">
        <v>9.355649588058661</v>
      </c>
      <c r="C18" s="118">
        <v>9.85</v>
      </c>
      <c r="D18" s="119">
        <f>B18-C18</f>
        <v>-0.49435041194133866</v>
      </c>
      <c r="E18" s="117"/>
      <c r="F18" s="118"/>
      <c r="G18" s="119"/>
      <c r="H18" s="117">
        <v>9.355649588058661</v>
      </c>
      <c r="I18" s="118">
        <v>9.85</v>
      </c>
      <c r="J18" s="119">
        <f>H18-I18</f>
        <v>-0.49435041194133866</v>
      </c>
    </row>
    <row r="19" spans="1:10" ht="14.5" customHeight="1" x14ac:dyDescent="0.45">
      <c r="A19" s="103" t="s">
        <v>44</v>
      </c>
      <c r="B19" s="117">
        <v>8.706610855884013E-2</v>
      </c>
      <c r="D19" s="119">
        <f t="shared" ref="D19:D23" si="3">B19-C19</f>
        <v>8.706610855884013E-2</v>
      </c>
      <c r="E19" s="117"/>
      <c r="G19" s="119"/>
      <c r="H19" s="117">
        <v>8.706610855884013E-2</v>
      </c>
      <c r="J19" s="119">
        <f t="shared" ref="J19:J24" si="4">H19-I19</f>
        <v>8.706610855884013E-2</v>
      </c>
    </row>
    <row r="20" spans="1:10" ht="14.5" customHeight="1" x14ac:dyDescent="0.45">
      <c r="A20" s="103" t="s">
        <v>45</v>
      </c>
      <c r="B20" s="117"/>
      <c r="C20" s="123">
        <v>0.8</v>
      </c>
      <c r="D20" s="119">
        <f t="shared" si="3"/>
        <v>-0.8</v>
      </c>
      <c r="E20" s="117"/>
      <c r="G20" s="119"/>
      <c r="H20" s="117"/>
      <c r="I20" s="123">
        <v>0.8</v>
      </c>
      <c r="J20" s="119">
        <f t="shared" si="4"/>
        <v>-0.8</v>
      </c>
    </row>
    <row r="21" spans="1:10" ht="14.5" customHeight="1" x14ac:dyDescent="0.45">
      <c r="A21" s="103" t="s">
        <v>46</v>
      </c>
      <c r="B21" s="117">
        <v>20.183129032258066</v>
      </c>
      <c r="C21" s="123">
        <v>18.77</v>
      </c>
      <c r="D21" s="119">
        <f t="shared" si="3"/>
        <v>1.4131290322580661</v>
      </c>
      <c r="E21" s="117"/>
      <c r="G21" s="119"/>
      <c r="H21" s="117">
        <v>20.183129032258066</v>
      </c>
      <c r="I21" s="123">
        <v>18.77</v>
      </c>
      <c r="J21" s="119">
        <f t="shared" si="4"/>
        <v>1.4131290322580661</v>
      </c>
    </row>
    <row r="22" spans="1:10" ht="14.5" customHeight="1" x14ac:dyDescent="0.45">
      <c r="A22" s="103" t="s">
        <v>47</v>
      </c>
      <c r="B22" s="117">
        <v>1</v>
      </c>
      <c r="C22" s="123">
        <v>1</v>
      </c>
      <c r="D22" s="119">
        <f t="shared" si="3"/>
        <v>0</v>
      </c>
      <c r="E22" s="117"/>
      <c r="G22" s="119"/>
      <c r="H22" s="117">
        <v>1</v>
      </c>
      <c r="I22" s="123">
        <v>1</v>
      </c>
      <c r="J22" s="119">
        <f t="shared" si="4"/>
        <v>0</v>
      </c>
    </row>
    <row r="23" spans="1:10" x14ac:dyDescent="0.45">
      <c r="A23" s="103" t="s">
        <v>48</v>
      </c>
      <c r="B23" s="117">
        <v>57.390668760580645</v>
      </c>
      <c r="C23" s="123">
        <v>46.089999999999996</v>
      </c>
      <c r="D23" s="119">
        <f t="shared" si="3"/>
        <v>11.300668760580649</v>
      </c>
      <c r="E23" s="117"/>
      <c r="G23" s="119"/>
      <c r="H23" s="117">
        <v>57.390668760580645</v>
      </c>
      <c r="I23" s="123">
        <v>46.089999999999996</v>
      </c>
      <c r="J23" s="119">
        <f t="shared" si="4"/>
        <v>11.300668760580649</v>
      </c>
    </row>
    <row r="24" spans="1:10" x14ac:dyDescent="0.45">
      <c r="A24" s="104" t="s">
        <v>41</v>
      </c>
      <c r="B24" s="117"/>
      <c r="D24" s="119"/>
      <c r="E24" s="117">
        <v>14</v>
      </c>
      <c r="F24" s="123">
        <v>11.959999999999999</v>
      </c>
      <c r="G24" s="119">
        <f>E24-F24</f>
        <v>2.0400000000000009</v>
      </c>
      <c r="H24" s="117">
        <v>14</v>
      </c>
      <c r="I24" s="123">
        <v>11.959999999999999</v>
      </c>
      <c r="J24" s="119">
        <f t="shared" si="4"/>
        <v>2.0400000000000009</v>
      </c>
    </row>
    <row r="25" spans="1:10" x14ac:dyDescent="0.45">
      <c r="A25" s="105" t="s">
        <v>50</v>
      </c>
      <c r="B25" s="131">
        <v>88.016513489456216</v>
      </c>
      <c r="C25" s="132">
        <v>76.509999999999991</v>
      </c>
      <c r="D25" s="133">
        <v>11.506513489456216</v>
      </c>
      <c r="E25" s="134">
        <v>14</v>
      </c>
      <c r="F25" s="135">
        <v>11.959999999999999</v>
      </c>
      <c r="G25" s="136">
        <v>2.0400000000000009</v>
      </c>
      <c r="H25" s="134">
        <v>102.01651348945622</v>
      </c>
      <c r="I25" s="135">
        <v>88.469999999999985</v>
      </c>
      <c r="J25" s="136">
        <f>SUM(J18:J24)</f>
        <v>13.546513489456217</v>
      </c>
    </row>
    <row r="26" spans="1:10" x14ac:dyDescent="0.45">
      <c r="A26" s="106" t="s">
        <v>15</v>
      </c>
      <c r="B26" s="137"/>
      <c r="C26" s="138"/>
      <c r="D26" s="139"/>
      <c r="E26" s="137"/>
      <c r="F26" s="138"/>
      <c r="G26" s="139"/>
      <c r="H26" s="137"/>
      <c r="I26" s="138"/>
      <c r="J26" s="139"/>
    </row>
    <row r="27" spans="1:10" ht="14.5" customHeight="1" x14ac:dyDescent="0.45">
      <c r="A27" s="107" t="s">
        <v>51</v>
      </c>
      <c r="B27" s="117">
        <v>15.48</v>
      </c>
      <c r="C27" s="123">
        <v>15.48</v>
      </c>
      <c r="D27" s="119">
        <f>B27-C27</f>
        <v>0</v>
      </c>
      <c r="E27" s="117"/>
      <c r="G27" s="119"/>
      <c r="H27" s="117">
        <v>15.48</v>
      </c>
      <c r="I27" s="123">
        <v>15.48</v>
      </c>
      <c r="J27" s="119">
        <f>H27-I27</f>
        <v>0</v>
      </c>
    </row>
    <row r="28" spans="1:10" ht="14.5" customHeight="1" x14ac:dyDescent="0.45">
      <c r="A28" s="107" t="s">
        <v>52</v>
      </c>
      <c r="B28" s="117">
        <v>1.99</v>
      </c>
      <c r="C28" s="123">
        <v>2</v>
      </c>
      <c r="D28" s="119">
        <f t="shared" ref="D28" si="5">B28-C28</f>
        <v>-1.0000000000000009E-2</v>
      </c>
      <c r="E28" s="117"/>
      <c r="G28" s="119"/>
      <c r="H28" s="117">
        <v>1.99</v>
      </c>
      <c r="I28" s="123">
        <v>2</v>
      </c>
      <c r="J28" s="119">
        <f t="shared" ref="J28" si="6">H28-I28</f>
        <v>-1.0000000000000009E-2</v>
      </c>
    </row>
    <row r="29" spans="1:10" ht="19" thickBot="1" x14ac:dyDescent="0.5">
      <c r="A29" s="108" t="s">
        <v>53</v>
      </c>
      <c r="B29" s="140">
        <v>17.47</v>
      </c>
      <c r="C29" s="141">
        <v>17.48</v>
      </c>
      <c r="D29" s="142">
        <f>SUM(D27:D28)</f>
        <v>-1.0000000000000009E-2</v>
      </c>
      <c r="E29" s="140"/>
      <c r="F29" s="141"/>
      <c r="G29" s="142"/>
      <c r="H29" s="140">
        <v>17.47</v>
      </c>
      <c r="I29" s="141">
        <v>17.48</v>
      </c>
      <c r="J29" s="142">
        <f>SUM(J27:J28)</f>
        <v>-1.0000000000000009E-2</v>
      </c>
    </row>
    <row r="30" spans="1:10" ht="19" thickTop="1" x14ac:dyDescent="0.45">
      <c r="A30" s="106" t="s">
        <v>18</v>
      </c>
      <c r="B30" s="137"/>
      <c r="C30" s="138"/>
      <c r="D30" s="139"/>
      <c r="E30" s="137"/>
      <c r="F30" s="138"/>
      <c r="G30" s="139"/>
      <c r="H30" s="137"/>
      <c r="I30" s="138"/>
      <c r="J30" s="139"/>
    </row>
    <row r="31" spans="1:10" ht="15" customHeight="1" x14ac:dyDescent="0.45">
      <c r="A31" s="103" t="s">
        <v>43</v>
      </c>
      <c r="B31" s="117">
        <v>67.400000000000006</v>
      </c>
      <c r="C31" s="123">
        <v>63.999999999999957</v>
      </c>
      <c r="D31" s="119">
        <f>B31-C31</f>
        <v>3.4000000000000483</v>
      </c>
      <c r="E31" s="117"/>
      <c r="G31" s="119"/>
      <c r="H31" s="117">
        <v>67.400000000000006</v>
      </c>
      <c r="I31" s="123">
        <v>63.999999999999957</v>
      </c>
      <c r="J31" s="119">
        <f>H31-I31</f>
        <v>3.4000000000000483</v>
      </c>
    </row>
    <row r="32" spans="1:10" ht="14.5" customHeight="1" x14ac:dyDescent="0.45">
      <c r="A32" s="103" t="s">
        <v>44</v>
      </c>
      <c r="B32" s="117">
        <v>19.2</v>
      </c>
      <c r="C32" s="123">
        <v>18.98</v>
      </c>
      <c r="D32" s="119">
        <f t="shared" ref="D32:D39" si="7">B32-C32</f>
        <v>0.21999999999999886</v>
      </c>
      <c r="E32" s="117"/>
      <c r="G32" s="119"/>
      <c r="H32" s="117">
        <v>19.2</v>
      </c>
      <c r="I32" s="123">
        <v>18.98</v>
      </c>
      <c r="J32" s="119">
        <f t="shared" ref="J32:J39" si="8">H32-I32</f>
        <v>0.21999999999999886</v>
      </c>
    </row>
    <row r="33" spans="1:10" ht="14.5" customHeight="1" x14ac:dyDescent="0.45">
      <c r="A33" s="103" t="s">
        <v>54</v>
      </c>
      <c r="B33" s="117">
        <v>108.5</v>
      </c>
      <c r="C33" s="123">
        <v>99.379999999999939</v>
      </c>
      <c r="D33" s="119">
        <f t="shared" si="7"/>
        <v>9.1200000000000614</v>
      </c>
      <c r="E33" s="117"/>
      <c r="G33" s="119"/>
      <c r="H33" s="117">
        <v>108.5</v>
      </c>
      <c r="I33" s="123">
        <v>99.379999999999939</v>
      </c>
      <c r="J33" s="119">
        <f t="shared" si="8"/>
        <v>9.1200000000000614</v>
      </c>
    </row>
    <row r="34" spans="1:10" ht="14.5" customHeight="1" x14ac:dyDescent="0.45">
      <c r="A34" s="103" t="s">
        <v>45</v>
      </c>
      <c r="B34" s="117">
        <v>133.80000000000001</v>
      </c>
      <c r="C34" s="123">
        <v>125.94999999999992</v>
      </c>
      <c r="D34" s="119">
        <f t="shared" si="7"/>
        <v>7.8500000000000938</v>
      </c>
      <c r="E34" s="117"/>
      <c r="G34" s="119"/>
      <c r="H34" s="117">
        <v>133.80000000000001</v>
      </c>
      <c r="I34" s="123">
        <v>125.94999999999992</v>
      </c>
      <c r="J34" s="119">
        <f t="shared" si="8"/>
        <v>7.8500000000000938</v>
      </c>
    </row>
    <row r="35" spans="1:10" ht="14.5" customHeight="1" x14ac:dyDescent="0.45">
      <c r="A35" s="103" t="s">
        <v>55</v>
      </c>
      <c r="B35" s="117">
        <v>0</v>
      </c>
      <c r="D35" s="119">
        <f t="shared" si="7"/>
        <v>0</v>
      </c>
      <c r="E35" s="117"/>
      <c r="G35" s="119"/>
      <c r="H35" s="117">
        <v>0</v>
      </c>
      <c r="J35" s="119">
        <f t="shared" si="8"/>
        <v>0</v>
      </c>
    </row>
    <row r="36" spans="1:10" ht="14.5" customHeight="1" x14ac:dyDescent="0.45">
      <c r="A36" s="103" t="s">
        <v>56</v>
      </c>
      <c r="B36" s="117">
        <v>10.4</v>
      </c>
      <c r="C36" s="123">
        <v>5.6</v>
      </c>
      <c r="D36" s="119">
        <f t="shared" si="7"/>
        <v>4.8000000000000007</v>
      </c>
      <c r="E36" s="117"/>
      <c r="G36" s="119"/>
      <c r="H36" s="117">
        <v>10.4</v>
      </c>
      <c r="I36" s="123">
        <v>5.6</v>
      </c>
      <c r="J36" s="119">
        <f t="shared" si="8"/>
        <v>4.8000000000000007</v>
      </c>
    </row>
    <row r="37" spans="1:10" ht="14.5" customHeight="1" x14ac:dyDescent="0.45">
      <c r="A37" s="103" t="s">
        <v>52</v>
      </c>
      <c r="B37" s="117">
        <v>22.14</v>
      </c>
      <c r="C37" s="123">
        <v>16.600000000000001</v>
      </c>
      <c r="D37" s="119">
        <f t="shared" si="7"/>
        <v>5.5399999999999991</v>
      </c>
      <c r="E37" s="117"/>
      <c r="G37" s="119"/>
      <c r="H37" s="117">
        <v>22.14</v>
      </c>
      <c r="I37" s="123">
        <v>16.600000000000001</v>
      </c>
      <c r="J37" s="119">
        <f t="shared" si="8"/>
        <v>5.5399999999999991</v>
      </c>
    </row>
    <row r="38" spans="1:10" ht="14.5" customHeight="1" x14ac:dyDescent="0.45">
      <c r="A38" s="103" t="s">
        <v>57</v>
      </c>
      <c r="B38" s="117">
        <v>0</v>
      </c>
      <c r="D38" s="119">
        <f t="shared" si="7"/>
        <v>0</v>
      </c>
      <c r="E38" s="117"/>
      <c r="G38" s="119"/>
      <c r="H38" s="117">
        <v>0</v>
      </c>
      <c r="J38" s="119">
        <f t="shared" si="8"/>
        <v>0</v>
      </c>
    </row>
    <row r="39" spans="1:10" ht="14.5" customHeight="1" x14ac:dyDescent="0.45">
      <c r="A39" s="103" t="s">
        <v>47</v>
      </c>
      <c r="B39" s="117">
        <v>65.971919999999997</v>
      </c>
      <c r="C39" s="123">
        <v>65.039999999999964</v>
      </c>
      <c r="D39" s="119">
        <f t="shared" si="7"/>
        <v>0.93192000000003361</v>
      </c>
      <c r="E39" s="117"/>
      <c r="G39" s="119"/>
      <c r="H39" s="117">
        <v>65.971919999999997</v>
      </c>
      <c r="I39" s="123">
        <v>65.039999999999964</v>
      </c>
      <c r="J39" s="119">
        <f t="shared" si="8"/>
        <v>0.93192000000003361</v>
      </c>
    </row>
    <row r="40" spans="1:10" x14ac:dyDescent="0.45">
      <c r="A40" s="104" t="s">
        <v>41</v>
      </c>
      <c r="B40" s="117"/>
      <c r="D40" s="119"/>
      <c r="E40" s="117">
        <v>278.28940170940172</v>
      </c>
      <c r="F40" s="123">
        <v>235.4500000000001</v>
      </c>
      <c r="G40" s="119">
        <f>E40-F40</f>
        <v>42.839401709401614</v>
      </c>
      <c r="H40" s="117">
        <v>278.28940170940172</v>
      </c>
      <c r="I40" s="123">
        <v>235.4500000000001</v>
      </c>
      <c r="J40" s="119">
        <f>H40-I40</f>
        <v>42.839401709401614</v>
      </c>
    </row>
    <row r="41" spans="1:10" x14ac:dyDescent="0.45">
      <c r="A41" s="105" t="s">
        <v>58</v>
      </c>
      <c r="B41" s="134">
        <v>427.41192000000001</v>
      </c>
      <c r="C41" s="135">
        <v>395.54999999999984</v>
      </c>
      <c r="D41" s="136">
        <v>31.861920000000232</v>
      </c>
      <c r="E41" s="134">
        <v>278.28940170940172</v>
      </c>
      <c r="F41" s="135">
        <v>235.4500000000001</v>
      </c>
      <c r="G41" s="136">
        <v>42.839401709401592</v>
      </c>
      <c r="H41" s="134">
        <v>705.70132170940178</v>
      </c>
      <c r="I41" s="135">
        <v>631</v>
      </c>
      <c r="J41" s="136">
        <v>74.701321709401824</v>
      </c>
    </row>
    <row r="42" spans="1:10" x14ac:dyDescent="0.45">
      <c r="A42" s="106" t="s">
        <v>19</v>
      </c>
      <c r="B42" s="137"/>
      <c r="C42" s="138"/>
      <c r="D42" s="139"/>
      <c r="E42" s="137"/>
      <c r="F42" s="138"/>
      <c r="G42" s="139"/>
      <c r="H42" s="137"/>
      <c r="I42" s="138"/>
      <c r="J42" s="139"/>
    </row>
    <row r="43" spans="1:10" ht="14.5" customHeight="1" x14ac:dyDescent="0.45">
      <c r="A43" s="107" t="s">
        <v>43</v>
      </c>
      <c r="B43" s="117">
        <v>52.8</v>
      </c>
      <c r="C43" s="123">
        <v>51.109999999999992</v>
      </c>
      <c r="D43" s="119">
        <f>B43-C43</f>
        <v>1.6900000000000048</v>
      </c>
      <c r="E43" s="117"/>
      <c r="G43" s="119"/>
      <c r="H43" s="117">
        <v>52.8</v>
      </c>
      <c r="I43" s="123">
        <v>51.109999999999992</v>
      </c>
      <c r="J43" s="119">
        <v>1.6900000000000048</v>
      </c>
    </row>
    <row r="44" spans="1:10" ht="14.5" customHeight="1" x14ac:dyDescent="0.45">
      <c r="A44" s="107" t="s">
        <v>44</v>
      </c>
      <c r="B44" s="117">
        <v>17.8</v>
      </c>
      <c r="C44" s="123">
        <v>18.7</v>
      </c>
      <c r="D44" s="119">
        <f t="shared" ref="D44:D52" si="9">B44-C44</f>
        <v>-0.89999999999999858</v>
      </c>
      <c r="E44" s="117"/>
      <c r="G44" s="119"/>
      <c r="H44" s="117">
        <v>17.8</v>
      </c>
      <c r="I44" s="123">
        <v>18.7</v>
      </c>
      <c r="J44" s="119">
        <v>-0.89999999999999858</v>
      </c>
    </row>
    <row r="45" spans="1:10" ht="14.5" customHeight="1" x14ac:dyDescent="0.45">
      <c r="A45" s="107" t="s">
        <v>54</v>
      </c>
      <c r="B45" s="117">
        <v>81.099999999999994</v>
      </c>
      <c r="C45" s="123">
        <v>79.999999999999972</v>
      </c>
      <c r="D45" s="119">
        <f t="shared" si="9"/>
        <v>1.1000000000000227</v>
      </c>
      <c r="E45" s="117"/>
      <c r="G45" s="119"/>
      <c r="H45" s="117">
        <v>81.099999999999994</v>
      </c>
      <c r="I45" s="123">
        <v>79.999999999999972</v>
      </c>
      <c r="J45" s="119">
        <v>1.1000000000000227</v>
      </c>
    </row>
    <row r="46" spans="1:10" ht="14.5" customHeight="1" x14ac:dyDescent="0.45">
      <c r="A46" s="107" t="s">
        <v>45</v>
      </c>
      <c r="B46" s="117">
        <v>90.7</v>
      </c>
      <c r="C46" s="123">
        <v>82.039999999999978</v>
      </c>
      <c r="D46" s="119">
        <f t="shared" si="9"/>
        <v>8.660000000000025</v>
      </c>
      <c r="E46" s="117"/>
      <c r="G46" s="119"/>
      <c r="H46" s="117">
        <v>90.7</v>
      </c>
      <c r="I46" s="123">
        <v>82.039999999999978</v>
      </c>
      <c r="J46" s="119">
        <v>8.660000000000025</v>
      </c>
    </row>
    <row r="47" spans="1:10" ht="14.5" customHeight="1" x14ac:dyDescent="0.45">
      <c r="A47" s="107" t="s">
        <v>55</v>
      </c>
      <c r="B47" s="117">
        <v>0</v>
      </c>
      <c r="D47" s="119">
        <f t="shared" si="9"/>
        <v>0</v>
      </c>
      <c r="E47" s="117"/>
      <c r="G47" s="119"/>
      <c r="H47" s="117">
        <v>0</v>
      </c>
      <c r="J47" s="119">
        <v>0</v>
      </c>
    </row>
    <row r="48" spans="1:10" ht="14.5" customHeight="1" x14ac:dyDescent="0.45">
      <c r="A48" s="107" t="s">
        <v>56</v>
      </c>
      <c r="B48" s="117">
        <v>11.1</v>
      </c>
      <c r="C48" s="123">
        <v>2.8</v>
      </c>
      <c r="D48" s="119">
        <f t="shared" si="9"/>
        <v>8.3000000000000007</v>
      </c>
      <c r="E48" s="117"/>
      <c r="G48" s="119"/>
      <c r="H48" s="117">
        <v>11.1</v>
      </c>
      <c r="I48" s="123">
        <v>2.8</v>
      </c>
      <c r="J48" s="119">
        <v>8.3000000000000007</v>
      </c>
    </row>
    <row r="49" spans="1:10" ht="14.5" customHeight="1" x14ac:dyDescent="0.45">
      <c r="A49" s="107" t="s">
        <v>52</v>
      </c>
      <c r="B49" s="117">
        <v>8.6999999999999993</v>
      </c>
      <c r="C49" s="123">
        <v>9.3000000000000007</v>
      </c>
      <c r="D49" s="119">
        <f t="shared" si="9"/>
        <v>-0.60000000000000142</v>
      </c>
      <c r="E49" s="117"/>
      <c r="G49" s="119"/>
      <c r="H49" s="117">
        <v>8.6999999999999993</v>
      </c>
      <c r="I49" s="123">
        <v>9.3000000000000007</v>
      </c>
      <c r="J49" s="119">
        <v>-0.60000000000000142</v>
      </c>
    </row>
    <row r="50" spans="1:10" ht="14.5" customHeight="1" x14ac:dyDescent="0.45">
      <c r="A50" s="107" t="s">
        <v>59</v>
      </c>
      <c r="B50" s="117">
        <v>0</v>
      </c>
      <c r="D50" s="119">
        <f t="shared" si="9"/>
        <v>0</v>
      </c>
      <c r="E50" s="117"/>
      <c r="G50" s="119"/>
      <c r="H50" s="117">
        <v>0</v>
      </c>
      <c r="J50" s="119">
        <v>0</v>
      </c>
    </row>
    <row r="51" spans="1:10" ht="14.5" customHeight="1" x14ac:dyDescent="0.45">
      <c r="A51" s="107" t="s">
        <v>47</v>
      </c>
      <c r="B51" s="117">
        <v>47.475119999999997</v>
      </c>
      <c r="C51" s="123">
        <v>47.31</v>
      </c>
      <c r="D51" s="119">
        <f t="shared" si="9"/>
        <v>0.1651199999999946</v>
      </c>
      <c r="E51" s="117"/>
      <c r="G51" s="119"/>
      <c r="H51" s="117">
        <v>47.475119999999997</v>
      </c>
      <c r="I51" s="123">
        <v>47.31</v>
      </c>
      <c r="J51" s="119">
        <v>0.1651199999999946</v>
      </c>
    </row>
    <row r="52" spans="1:10" ht="14.5" customHeight="1" x14ac:dyDescent="0.45">
      <c r="A52" s="107" t="s">
        <v>60</v>
      </c>
      <c r="B52" s="117">
        <v>0</v>
      </c>
      <c r="D52" s="119">
        <f t="shared" si="9"/>
        <v>0</v>
      </c>
      <c r="E52" s="117"/>
      <c r="G52" s="119"/>
      <c r="H52" s="117">
        <v>0</v>
      </c>
      <c r="J52" s="119">
        <v>0</v>
      </c>
    </row>
    <row r="53" spans="1:10" x14ac:dyDescent="0.45">
      <c r="A53" s="107" t="s">
        <v>41</v>
      </c>
      <c r="B53" s="117"/>
      <c r="D53" s="119"/>
      <c r="E53" s="117">
        <v>189.48034188034188</v>
      </c>
      <c r="F53" s="123">
        <v>164.35999999999996</v>
      </c>
      <c r="G53" s="119">
        <f>E53-F53</f>
        <v>25.120341880341925</v>
      </c>
      <c r="H53" s="117">
        <v>189.48034188034188</v>
      </c>
      <c r="I53" s="123">
        <v>164.35999999999996</v>
      </c>
      <c r="J53" s="119">
        <v>25.120341880341936</v>
      </c>
    </row>
    <row r="54" spans="1:10" x14ac:dyDescent="0.45">
      <c r="A54" s="105" t="s">
        <v>61</v>
      </c>
      <c r="B54" s="134">
        <v>309.67511999999999</v>
      </c>
      <c r="C54" s="135">
        <v>291.25999999999993</v>
      </c>
      <c r="D54" s="136">
        <v>18.415120000000048</v>
      </c>
      <c r="E54" s="134">
        <v>189.48034188034188</v>
      </c>
      <c r="F54" s="135">
        <v>164.35999999999996</v>
      </c>
      <c r="G54" s="136">
        <v>25.120341880341936</v>
      </c>
      <c r="H54" s="134">
        <v>499.15546188034187</v>
      </c>
      <c r="I54" s="135">
        <v>455.61999999999989</v>
      </c>
      <c r="J54" s="136">
        <v>43.535461880341984</v>
      </c>
    </row>
    <row r="55" spans="1:10" x14ac:dyDescent="0.45">
      <c r="A55" s="106" t="s">
        <v>20</v>
      </c>
      <c r="B55" s="137"/>
      <c r="C55" s="138"/>
      <c r="D55" s="139"/>
      <c r="E55" s="137"/>
      <c r="F55" s="138"/>
      <c r="G55" s="139"/>
      <c r="H55" s="137"/>
      <c r="I55" s="138"/>
      <c r="J55" s="139"/>
    </row>
    <row r="56" spans="1:10" ht="14.5" customHeight="1" x14ac:dyDescent="0.45">
      <c r="A56" s="107" t="s">
        <v>43</v>
      </c>
      <c r="B56" s="117">
        <v>15.9</v>
      </c>
      <c r="C56" s="123">
        <v>12.97</v>
      </c>
      <c r="D56" s="119">
        <f>B56-C56</f>
        <v>2.9299999999999997</v>
      </c>
      <c r="E56" s="117"/>
      <c r="G56" s="119"/>
      <c r="H56" s="117">
        <v>15.9</v>
      </c>
      <c r="I56" s="123">
        <v>12.97</v>
      </c>
      <c r="J56" s="119">
        <v>2.9299999999999997</v>
      </c>
    </row>
    <row r="57" spans="1:10" ht="14.5" customHeight="1" x14ac:dyDescent="0.45">
      <c r="A57" s="107" t="s">
        <v>44</v>
      </c>
      <c r="B57" s="117">
        <v>3.9</v>
      </c>
      <c r="C57" s="123">
        <v>4.8</v>
      </c>
      <c r="D57" s="119">
        <f t="shared" ref="D57:D65" si="10">B57-C57</f>
        <v>-0.89999999999999991</v>
      </c>
      <c r="E57" s="117"/>
      <c r="G57" s="119"/>
      <c r="H57" s="117">
        <v>3.9</v>
      </c>
      <c r="I57" s="123">
        <v>4.8</v>
      </c>
      <c r="J57" s="119">
        <v>-0.89999999999999991</v>
      </c>
    </row>
    <row r="58" spans="1:10" ht="14.5" customHeight="1" x14ac:dyDescent="0.45">
      <c r="A58" s="107" t="s">
        <v>54</v>
      </c>
      <c r="B58" s="117">
        <v>16</v>
      </c>
      <c r="C58" s="123">
        <v>13.139999999999999</v>
      </c>
      <c r="D58" s="119">
        <f t="shared" si="10"/>
        <v>2.8600000000000012</v>
      </c>
      <c r="E58" s="117"/>
      <c r="G58" s="119"/>
      <c r="H58" s="117">
        <v>16</v>
      </c>
      <c r="I58" s="123">
        <v>13.139999999999999</v>
      </c>
      <c r="J58" s="119">
        <v>2.8600000000000012</v>
      </c>
    </row>
    <row r="59" spans="1:10" ht="14.5" customHeight="1" x14ac:dyDescent="0.45">
      <c r="A59" s="107" t="s">
        <v>45</v>
      </c>
      <c r="B59" s="117">
        <v>20</v>
      </c>
      <c r="C59" s="123">
        <v>17.220000000000002</v>
      </c>
      <c r="D59" s="119">
        <f t="shared" si="10"/>
        <v>2.7799999999999976</v>
      </c>
      <c r="E59" s="117"/>
      <c r="G59" s="119"/>
      <c r="H59" s="117">
        <v>20</v>
      </c>
      <c r="I59" s="123">
        <v>17.220000000000002</v>
      </c>
      <c r="J59" s="119">
        <v>2.7799999999999976</v>
      </c>
    </row>
    <row r="60" spans="1:10" ht="14.5" customHeight="1" x14ac:dyDescent="0.45">
      <c r="A60" s="107" t="s">
        <v>55</v>
      </c>
      <c r="B60" s="117">
        <v>0</v>
      </c>
      <c r="D60" s="119">
        <f t="shared" si="10"/>
        <v>0</v>
      </c>
      <c r="E60" s="117"/>
      <c r="G60" s="119"/>
      <c r="H60" s="117">
        <v>0</v>
      </c>
      <c r="J60" s="119">
        <v>0</v>
      </c>
    </row>
    <row r="61" spans="1:10" ht="14.5" customHeight="1" x14ac:dyDescent="0.45">
      <c r="A61" s="107" t="s">
        <v>56</v>
      </c>
      <c r="B61" s="117">
        <v>2</v>
      </c>
      <c r="D61" s="119">
        <f t="shared" si="10"/>
        <v>2</v>
      </c>
      <c r="E61" s="117"/>
      <c r="G61" s="119"/>
      <c r="H61" s="117">
        <v>2</v>
      </c>
      <c r="J61" s="119">
        <v>2</v>
      </c>
    </row>
    <row r="62" spans="1:10" ht="14.5" customHeight="1" x14ac:dyDescent="0.45">
      <c r="A62" s="107" t="s">
        <v>52</v>
      </c>
      <c r="B62" s="117">
        <v>2</v>
      </c>
      <c r="C62" s="123">
        <v>2</v>
      </c>
      <c r="D62" s="119">
        <f t="shared" si="10"/>
        <v>0</v>
      </c>
      <c r="E62" s="117"/>
      <c r="G62" s="119"/>
      <c r="H62" s="117">
        <v>2</v>
      </c>
      <c r="I62" s="123">
        <v>2</v>
      </c>
      <c r="J62" s="119">
        <v>0</v>
      </c>
    </row>
    <row r="63" spans="1:10" ht="14.5" customHeight="1" x14ac:dyDescent="0.45">
      <c r="A63" s="107" t="s">
        <v>59</v>
      </c>
      <c r="B63" s="117">
        <v>0</v>
      </c>
      <c r="D63" s="119">
        <f t="shared" si="10"/>
        <v>0</v>
      </c>
      <c r="E63" s="117"/>
      <c r="G63" s="119"/>
      <c r="H63" s="117">
        <v>0</v>
      </c>
      <c r="J63" s="119">
        <v>0</v>
      </c>
    </row>
    <row r="64" spans="1:10" ht="14.5" customHeight="1" x14ac:dyDescent="0.45">
      <c r="A64" s="107" t="s">
        <v>47</v>
      </c>
      <c r="B64" s="117">
        <v>9.0942599999999985</v>
      </c>
      <c r="C64" s="123">
        <v>9.5299999999999994</v>
      </c>
      <c r="D64" s="119">
        <f t="shared" si="10"/>
        <v>-0.4357400000000009</v>
      </c>
      <c r="E64" s="117"/>
      <c r="G64" s="119"/>
      <c r="H64" s="117">
        <v>9.0942599999999985</v>
      </c>
      <c r="I64" s="123">
        <v>9.5299999999999994</v>
      </c>
      <c r="J64" s="119">
        <v>-0.4357400000000009</v>
      </c>
    </row>
    <row r="65" spans="1:10" ht="14.5" customHeight="1" x14ac:dyDescent="0.45">
      <c r="A65" s="107" t="s">
        <v>60</v>
      </c>
      <c r="B65" s="117">
        <v>0</v>
      </c>
      <c r="D65" s="119">
        <f t="shared" si="10"/>
        <v>0</v>
      </c>
      <c r="E65" s="117"/>
      <c r="G65" s="119"/>
      <c r="H65" s="117">
        <v>0</v>
      </c>
      <c r="J65" s="119">
        <v>0</v>
      </c>
    </row>
    <row r="66" spans="1:10" x14ac:dyDescent="0.45">
      <c r="A66" s="104" t="s">
        <v>41</v>
      </c>
      <c r="B66" s="117"/>
      <c r="D66" s="119"/>
      <c r="E66" s="117">
        <v>63.557094017094016</v>
      </c>
      <c r="F66" s="123">
        <v>49.370000000000005</v>
      </c>
      <c r="G66" s="119">
        <f>E66-F66</f>
        <v>14.187094017094012</v>
      </c>
      <c r="H66" s="117">
        <v>63.557094017094016</v>
      </c>
      <c r="I66" s="123">
        <v>49.370000000000005</v>
      </c>
      <c r="J66" s="119">
        <v>14.187094017094012</v>
      </c>
    </row>
    <row r="67" spans="1:10" x14ac:dyDescent="0.45">
      <c r="A67" s="105" t="s">
        <v>62</v>
      </c>
      <c r="B67" s="134">
        <v>68.894260000000003</v>
      </c>
      <c r="C67" s="135">
        <v>59.66</v>
      </c>
      <c r="D67" s="136">
        <v>9.2342599999999972</v>
      </c>
      <c r="E67" s="134">
        <v>63.557094017094016</v>
      </c>
      <c r="F67" s="135">
        <v>49.370000000000005</v>
      </c>
      <c r="G67" s="136">
        <v>14.187094017094012</v>
      </c>
      <c r="H67" s="134">
        <v>132.45135401709402</v>
      </c>
      <c r="I67" s="135">
        <v>109.03</v>
      </c>
      <c r="J67" s="136">
        <v>23.421354017094011</v>
      </c>
    </row>
    <row r="68" spans="1:10" x14ac:dyDescent="0.45">
      <c r="A68" s="106" t="s">
        <v>21</v>
      </c>
      <c r="B68" s="137"/>
      <c r="C68" s="138"/>
      <c r="D68" s="139"/>
      <c r="E68" s="137"/>
      <c r="F68" s="138"/>
      <c r="G68" s="139"/>
      <c r="H68" s="137"/>
      <c r="I68" s="138"/>
      <c r="J68" s="139"/>
    </row>
    <row r="69" spans="1:10" ht="14.5" customHeight="1" x14ac:dyDescent="0.45">
      <c r="A69" s="103" t="s">
        <v>43</v>
      </c>
      <c r="B69" s="117">
        <v>42.9</v>
      </c>
      <c r="C69" s="123">
        <v>36.28</v>
      </c>
      <c r="D69" s="119">
        <f>B69-C69</f>
        <v>6.6199999999999974</v>
      </c>
      <c r="E69" s="117"/>
      <c r="G69" s="119"/>
      <c r="H69" s="117">
        <v>42.9</v>
      </c>
      <c r="I69" s="123">
        <v>36.28</v>
      </c>
      <c r="J69" s="119">
        <v>6.6199999999999974</v>
      </c>
    </row>
    <row r="70" spans="1:10" ht="14.5" customHeight="1" x14ac:dyDescent="0.45">
      <c r="A70" s="103" t="s">
        <v>44</v>
      </c>
      <c r="B70" s="117">
        <v>15.3</v>
      </c>
      <c r="C70" s="123">
        <v>14.980000000000002</v>
      </c>
      <c r="D70" s="119">
        <f t="shared" ref="D70:D78" si="11">B70-C70</f>
        <v>0.31999999999999851</v>
      </c>
      <c r="E70" s="117"/>
      <c r="G70" s="119"/>
      <c r="H70" s="117">
        <v>15.3</v>
      </c>
      <c r="I70" s="123">
        <v>14.980000000000002</v>
      </c>
      <c r="J70" s="119">
        <v>0.31999999999999851</v>
      </c>
    </row>
    <row r="71" spans="1:10" ht="14.5" customHeight="1" x14ac:dyDescent="0.45">
      <c r="A71" s="103" t="s">
        <v>54</v>
      </c>
      <c r="B71" s="117">
        <v>56.8</v>
      </c>
      <c r="C71" s="123">
        <v>40.069999999999993</v>
      </c>
      <c r="D71" s="119">
        <f t="shared" si="11"/>
        <v>16.730000000000004</v>
      </c>
      <c r="E71" s="117"/>
      <c r="G71" s="119"/>
      <c r="H71" s="117">
        <v>56.8</v>
      </c>
      <c r="I71" s="123">
        <v>40.069999999999993</v>
      </c>
      <c r="J71" s="119">
        <v>16.730000000000004</v>
      </c>
    </row>
    <row r="72" spans="1:10" ht="14.5" customHeight="1" x14ac:dyDescent="0.45">
      <c r="A72" s="103" t="s">
        <v>45</v>
      </c>
      <c r="B72" s="117">
        <v>59.1</v>
      </c>
      <c r="C72" s="123">
        <v>62.229999999999961</v>
      </c>
      <c r="D72" s="119">
        <f t="shared" si="11"/>
        <v>-3.1299999999999599</v>
      </c>
      <c r="E72" s="117"/>
      <c r="G72" s="119"/>
      <c r="H72" s="117">
        <v>59.1</v>
      </c>
      <c r="I72" s="123">
        <v>62.229999999999961</v>
      </c>
      <c r="J72" s="119">
        <v>-3.1299999999999599</v>
      </c>
    </row>
    <row r="73" spans="1:10" ht="14.5" customHeight="1" x14ac:dyDescent="0.45">
      <c r="A73" s="103" t="s">
        <v>55</v>
      </c>
      <c r="B73" s="117">
        <v>0</v>
      </c>
      <c r="D73" s="119">
        <f t="shared" si="11"/>
        <v>0</v>
      </c>
      <c r="E73" s="117"/>
      <c r="G73" s="119"/>
      <c r="H73" s="117">
        <v>0</v>
      </c>
      <c r="J73" s="119">
        <v>0</v>
      </c>
    </row>
    <row r="74" spans="1:10" ht="14.5" customHeight="1" x14ac:dyDescent="0.45">
      <c r="A74" s="103" t="s">
        <v>56</v>
      </c>
      <c r="B74" s="117">
        <v>3.8</v>
      </c>
      <c r="C74" s="123">
        <v>2</v>
      </c>
      <c r="D74" s="119">
        <f t="shared" si="11"/>
        <v>1.7999999999999998</v>
      </c>
      <c r="E74" s="117"/>
      <c r="G74" s="119"/>
      <c r="H74" s="117">
        <v>3.8</v>
      </c>
      <c r="I74" s="123">
        <v>2</v>
      </c>
      <c r="J74" s="119">
        <v>1.7999999999999998</v>
      </c>
    </row>
    <row r="75" spans="1:10" ht="14.5" customHeight="1" x14ac:dyDescent="0.45">
      <c r="A75" s="103" t="s">
        <v>52</v>
      </c>
      <c r="B75" s="117">
        <v>13.6</v>
      </c>
      <c r="C75" s="123">
        <v>7</v>
      </c>
      <c r="D75" s="119">
        <f t="shared" si="11"/>
        <v>6.6</v>
      </c>
      <c r="E75" s="117"/>
      <c r="G75" s="119"/>
      <c r="H75" s="117">
        <v>13.6</v>
      </c>
      <c r="I75" s="123">
        <v>7</v>
      </c>
      <c r="J75" s="119">
        <v>6.6</v>
      </c>
    </row>
    <row r="76" spans="1:10" ht="14.5" customHeight="1" x14ac:dyDescent="0.45">
      <c r="A76" s="103" t="s">
        <v>59</v>
      </c>
      <c r="B76" s="117">
        <v>0</v>
      </c>
      <c r="D76" s="119">
        <f t="shared" si="11"/>
        <v>0</v>
      </c>
      <c r="E76" s="117"/>
      <c r="G76" s="119"/>
      <c r="H76" s="117">
        <v>0</v>
      </c>
      <c r="J76" s="119">
        <v>0</v>
      </c>
    </row>
    <row r="77" spans="1:10" ht="14.5" customHeight="1" x14ac:dyDescent="0.45">
      <c r="A77" s="103" t="s">
        <v>47</v>
      </c>
      <c r="B77" s="117">
        <v>31.598700000000001</v>
      </c>
      <c r="C77" s="123">
        <v>27.110000000000003</v>
      </c>
      <c r="D77" s="119">
        <f t="shared" si="11"/>
        <v>4.4886999999999979</v>
      </c>
      <c r="E77" s="117"/>
      <c r="G77" s="119"/>
      <c r="H77" s="117">
        <v>31.598700000000001</v>
      </c>
      <c r="I77" s="123">
        <v>27.110000000000003</v>
      </c>
      <c r="J77" s="119">
        <v>4.4886999999999979</v>
      </c>
    </row>
    <row r="78" spans="1:10" ht="14.5" customHeight="1" x14ac:dyDescent="0.45">
      <c r="A78" s="103" t="s">
        <v>60</v>
      </c>
      <c r="B78" s="117">
        <v>0</v>
      </c>
      <c r="D78" s="119">
        <f t="shared" si="11"/>
        <v>0</v>
      </c>
      <c r="E78" s="117"/>
      <c r="G78" s="119"/>
      <c r="H78" s="117">
        <v>0</v>
      </c>
      <c r="J78" s="119">
        <v>0</v>
      </c>
    </row>
    <row r="79" spans="1:10" x14ac:dyDescent="0.45">
      <c r="A79" s="104" t="s">
        <v>41</v>
      </c>
      <c r="B79" s="117"/>
      <c r="D79" s="119"/>
      <c r="E79" s="117">
        <v>95.053162393162395</v>
      </c>
      <c r="F79" s="123">
        <v>90.699999999999974</v>
      </c>
      <c r="G79" s="119">
        <f>E79-F79</f>
        <v>4.353162393162421</v>
      </c>
      <c r="H79" s="117">
        <v>95.053162393162395</v>
      </c>
      <c r="I79" s="123">
        <v>90.699999999999974</v>
      </c>
      <c r="J79" s="119">
        <v>4.3531623931624148</v>
      </c>
    </row>
    <row r="80" spans="1:10" x14ac:dyDescent="0.45">
      <c r="A80" s="105" t="s">
        <v>63</v>
      </c>
      <c r="B80" s="134">
        <v>223.09870000000001</v>
      </c>
      <c r="C80" s="135">
        <v>189.66999999999996</v>
      </c>
      <c r="D80" s="136">
        <v>33.428700000000035</v>
      </c>
      <c r="E80" s="134">
        <v>95.053162393162395</v>
      </c>
      <c r="F80" s="135">
        <v>90.699999999999974</v>
      </c>
      <c r="G80" s="136">
        <v>4.3531623931624148</v>
      </c>
      <c r="H80" s="134">
        <v>318.15186239316239</v>
      </c>
      <c r="I80" s="135">
        <v>280.36999999999995</v>
      </c>
      <c r="J80" s="136">
        <v>37.781862393162449</v>
      </c>
    </row>
    <row r="81" spans="1:10" x14ac:dyDescent="0.45">
      <c r="A81" s="106" t="s">
        <v>49</v>
      </c>
      <c r="B81" s="137"/>
      <c r="C81" s="138"/>
      <c r="D81" s="139"/>
      <c r="E81" s="137"/>
      <c r="F81" s="138"/>
      <c r="G81" s="139"/>
      <c r="H81" s="137"/>
      <c r="I81" s="138"/>
      <c r="J81" s="139"/>
    </row>
    <row r="82" spans="1:10" ht="43.5" customHeight="1" x14ac:dyDescent="0.45">
      <c r="A82" s="103" t="s">
        <v>64</v>
      </c>
      <c r="B82" s="117">
        <v>16.399999999999999</v>
      </c>
      <c r="C82" s="123">
        <v>19.399999999999999</v>
      </c>
      <c r="D82" s="119">
        <v>-3</v>
      </c>
      <c r="E82" s="117"/>
      <c r="G82" s="119"/>
      <c r="H82" s="117">
        <v>16.399999999999999</v>
      </c>
      <c r="I82" s="123">
        <v>19.399999999999999</v>
      </c>
      <c r="J82" s="119">
        <v>-3</v>
      </c>
    </row>
    <row r="83" spans="1:10" ht="29" customHeight="1" x14ac:dyDescent="0.45">
      <c r="A83" s="104" t="s">
        <v>65</v>
      </c>
      <c r="B83" s="117">
        <v>4.2</v>
      </c>
      <c r="D83" s="119">
        <v>4.2</v>
      </c>
      <c r="E83" s="117"/>
      <c r="G83" s="119"/>
      <c r="H83" s="117">
        <v>4.2</v>
      </c>
      <c r="J83" s="119">
        <v>4.2</v>
      </c>
    </row>
    <row r="84" spans="1:10" x14ac:dyDescent="0.45">
      <c r="A84" s="105" t="s">
        <v>66</v>
      </c>
      <c r="B84" s="134">
        <v>20.599999999999998</v>
      </c>
      <c r="C84" s="135">
        <v>19.399999999999999</v>
      </c>
      <c r="D84" s="136">
        <v>1.2000000000000002</v>
      </c>
      <c r="E84" s="134"/>
      <c r="F84" s="135"/>
      <c r="G84" s="136"/>
      <c r="H84" s="134">
        <v>20.599999999999998</v>
      </c>
      <c r="I84" s="135">
        <v>19.399999999999999</v>
      </c>
      <c r="J84" s="136">
        <v>1.2000000000000002</v>
      </c>
    </row>
    <row r="85" spans="1:10" ht="19" thickBot="1" x14ac:dyDescent="0.5">
      <c r="A85" s="109" t="s">
        <v>23</v>
      </c>
      <c r="B85" s="124">
        <v>1155.1665134894558</v>
      </c>
      <c r="C85" s="125">
        <v>1049.5299999999997</v>
      </c>
      <c r="D85" s="126">
        <f>SUM(D25,D29,D41,D54,D67,D80,D84)</f>
        <v>105.63651348945652</v>
      </c>
      <c r="E85" s="124">
        <v>640.38000000000011</v>
      </c>
      <c r="F85" s="125">
        <v>551.84</v>
      </c>
      <c r="G85" s="126">
        <v>88.539999999999964</v>
      </c>
      <c r="H85" s="124">
        <v>1795.5465134894562</v>
      </c>
      <c r="I85" s="125">
        <v>1601.37</v>
      </c>
      <c r="J85" s="126">
        <f>SUM(J25,J29,J41,J54,J67,J80,J84)</f>
        <v>194.17651348945645</v>
      </c>
    </row>
  </sheetData>
  <mergeCells count="7">
    <mergeCell ref="A2:A3"/>
    <mergeCell ref="B2:D2"/>
    <mergeCell ref="E2:G2"/>
    <mergeCell ref="H2:J2"/>
    <mergeCell ref="B15:D15"/>
    <mergeCell ref="E15:G15"/>
    <mergeCell ref="H15:J15"/>
  </mergeCells>
  <pageMargins left="0.70866141732283472" right="0.70866141732283472" top="0.74803149606299213" bottom="0.74803149606299213" header="0.31496062992125984" footer="0.31496062992125984"/>
  <pageSetup paperSize="8" scale="67" orientation="portrait" r:id="rId1"/>
  <headerFooter>
    <oddHeader xml:space="preserve">&amp;C&amp;"-,Gras"&amp;16
</oddHeader>
    <oddFooter>&amp;C&amp;8&amp;P/&amp;N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3663-7520-4F5C-9E25-2C65C96F6958}">
  <sheetPr>
    <tabColor rgb="FF92D050"/>
    <pageSetUpPr fitToPage="1"/>
  </sheetPr>
  <dimension ref="A1:E30"/>
  <sheetViews>
    <sheetView tabSelected="1" zoomScale="80" zoomScaleNormal="80" workbookViewId="0">
      <selection activeCell="F4" sqref="F4"/>
    </sheetView>
  </sheetViews>
  <sheetFormatPr baseColWidth="10" defaultRowHeight="14.5" x14ac:dyDescent="0.35"/>
  <cols>
    <col min="2" max="2" width="53.54296875" customWidth="1"/>
    <col min="3" max="3" width="13.90625" style="8" customWidth="1"/>
    <col min="4" max="4" width="13.26953125" style="8" customWidth="1"/>
    <col min="5" max="5" width="10.90625" style="8"/>
  </cols>
  <sheetData>
    <row r="1" spans="1:5" ht="15" thickBot="1" x14ac:dyDescent="0.4">
      <c r="A1" s="148" t="s">
        <v>86</v>
      </c>
      <c r="B1" s="149"/>
      <c r="C1" s="149"/>
      <c r="D1" s="149"/>
      <c r="E1" s="150"/>
    </row>
    <row r="2" spans="1:5" ht="15" thickBot="1" x14ac:dyDescent="0.4">
      <c r="A2" s="234" t="s">
        <v>74</v>
      </c>
      <c r="B2" s="236" t="s">
        <v>75</v>
      </c>
      <c r="C2" s="238"/>
      <c r="D2" s="239"/>
      <c r="E2" s="240"/>
    </row>
    <row r="3" spans="1:5" s="97" customFormat="1" ht="44" thickBot="1" x14ac:dyDescent="0.4">
      <c r="A3" s="235"/>
      <c r="B3" s="237"/>
      <c r="C3" s="171" t="s">
        <v>84</v>
      </c>
      <c r="D3" s="172" t="s">
        <v>12</v>
      </c>
      <c r="E3" s="173" t="s">
        <v>85</v>
      </c>
    </row>
    <row r="4" spans="1:5" x14ac:dyDescent="0.35">
      <c r="A4" s="151" t="s">
        <v>14</v>
      </c>
      <c r="B4" s="167" t="s">
        <v>48</v>
      </c>
      <c r="C4" s="145">
        <v>57.390668760580645</v>
      </c>
      <c r="D4" s="146">
        <v>46.089999999999996</v>
      </c>
      <c r="E4" s="147">
        <f>C4-D4</f>
        <v>11.300668760580649</v>
      </c>
    </row>
    <row r="5" spans="1:5" x14ac:dyDescent="0.35">
      <c r="A5" s="158" t="s">
        <v>76</v>
      </c>
      <c r="B5" s="168" t="s">
        <v>77</v>
      </c>
      <c r="C5" s="174">
        <v>39.951000000000001</v>
      </c>
      <c r="D5" s="159">
        <v>41.47</v>
      </c>
      <c r="E5" s="160">
        <f t="shared" ref="E5:E7" si="0">C5-D5</f>
        <v>-1.5189999999999984</v>
      </c>
    </row>
    <row r="6" spans="1:5" x14ac:dyDescent="0.35">
      <c r="A6" s="161" t="s">
        <v>76</v>
      </c>
      <c r="B6" s="169" t="s">
        <v>78</v>
      </c>
      <c r="C6" s="175">
        <v>262.39999999999998</v>
      </c>
      <c r="D6" s="162">
        <v>231.78999999999988</v>
      </c>
      <c r="E6" s="163">
        <f t="shared" si="0"/>
        <v>30.610000000000099</v>
      </c>
    </row>
    <row r="7" spans="1:5" x14ac:dyDescent="0.35">
      <c r="A7" s="164" t="s">
        <v>76</v>
      </c>
      <c r="B7" s="170" t="s">
        <v>79</v>
      </c>
      <c r="C7" s="176">
        <v>303.60000000000002</v>
      </c>
      <c r="D7" s="165">
        <v>287.43999999999988</v>
      </c>
      <c r="E7" s="166">
        <f t="shared" si="0"/>
        <v>16.160000000000139</v>
      </c>
    </row>
    <row r="8" spans="1:5" ht="15" thickBot="1" x14ac:dyDescent="0.4">
      <c r="A8" s="184" t="s">
        <v>90</v>
      </c>
      <c r="B8" s="185"/>
      <c r="C8" s="186">
        <f>+C5+C6+C7</f>
        <v>605.95100000000002</v>
      </c>
      <c r="D8" s="187">
        <f t="shared" ref="D8:E8" si="1">+D5+D6+D7</f>
        <v>560.69999999999982</v>
      </c>
      <c r="E8" s="188">
        <f t="shared" si="1"/>
        <v>45.251000000000239</v>
      </c>
    </row>
    <row r="9" spans="1:5" ht="15" thickBot="1" x14ac:dyDescent="0.4">
      <c r="A9" s="177" t="s">
        <v>89</v>
      </c>
      <c r="B9" s="181"/>
      <c r="C9" s="182">
        <f>SUM(C4:C7)</f>
        <v>663.34166876058066</v>
      </c>
      <c r="D9" s="182">
        <f>SUM(D4:D7)</f>
        <v>606.78999999999974</v>
      </c>
      <c r="E9" s="183">
        <f>SUM(E4:E7)</f>
        <v>56.551668760580888</v>
      </c>
    </row>
    <row r="10" spans="1:5" x14ac:dyDescent="0.35">
      <c r="A10" s="157"/>
      <c r="B10" s="155"/>
      <c r="C10" s="156"/>
      <c r="D10" s="156"/>
      <c r="E10" s="156"/>
    </row>
    <row r="11" spans="1:5" ht="15" thickBot="1" x14ac:dyDescent="0.4"/>
    <row r="12" spans="1:5" x14ac:dyDescent="0.35">
      <c r="A12" s="189" t="s">
        <v>87</v>
      </c>
      <c r="B12" s="190"/>
      <c r="C12" s="191"/>
      <c r="D12" s="191"/>
      <c r="E12" s="192"/>
    </row>
    <row r="13" spans="1:5" ht="43.5" x14ac:dyDescent="0.35">
      <c r="A13" s="178" t="s">
        <v>76</v>
      </c>
      <c r="B13" s="152" t="s">
        <v>75</v>
      </c>
      <c r="C13" s="153" t="s">
        <v>84</v>
      </c>
      <c r="D13" s="153" t="s">
        <v>12</v>
      </c>
      <c r="E13" s="179" t="s">
        <v>85</v>
      </c>
    </row>
    <row r="14" spans="1:5" x14ac:dyDescent="0.35">
      <c r="A14" s="231" t="s">
        <v>18</v>
      </c>
      <c r="B14" s="154" t="s">
        <v>77</v>
      </c>
      <c r="C14" s="154">
        <v>16.249499999999998</v>
      </c>
      <c r="D14" s="154">
        <v>17.650000000000002</v>
      </c>
      <c r="E14" s="180">
        <v>-1.4005000000000045</v>
      </c>
    </row>
    <row r="15" spans="1:5" x14ac:dyDescent="0.35">
      <c r="A15" s="232"/>
      <c r="B15" s="154" t="s">
        <v>54</v>
      </c>
      <c r="C15" s="154">
        <v>108.5</v>
      </c>
      <c r="D15" s="154">
        <v>99.379999999999939</v>
      </c>
      <c r="E15" s="180">
        <v>9.1200000000000578</v>
      </c>
    </row>
    <row r="16" spans="1:5" x14ac:dyDescent="0.35">
      <c r="A16" s="232"/>
      <c r="B16" s="154" t="s">
        <v>45</v>
      </c>
      <c r="C16" s="154">
        <v>133.80000000000001</v>
      </c>
      <c r="D16" s="154">
        <v>125.94999999999992</v>
      </c>
      <c r="E16" s="180">
        <v>7.8500000000000938</v>
      </c>
    </row>
    <row r="17" spans="1:5" x14ac:dyDescent="0.35">
      <c r="A17" s="233"/>
      <c r="B17" s="154" t="s">
        <v>55</v>
      </c>
      <c r="C17" s="154">
        <v>0</v>
      </c>
      <c r="D17" s="154"/>
      <c r="E17" s="180">
        <v>0</v>
      </c>
    </row>
    <row r="18" spans="1:5" x14ac:dyDescent="0.35">
      <c r="A18" s="231" t="s">
        <v>19</v>
      </c>
      <c r="B18" s="154" t="s">
        <v>77</v>
      </c>
      <c r="C18" s="154">
        <v>11.4885</v>
      </c>
      <c r="D18" s="154">
        <v>12.25</v>
      </c>
      <c r="E18" s="180">
        <v>-0.76149999999999984</v>
      </c>
    </row>
    <row r="19" spans="1:5" x14ac:dyDescent="0.35">
      <c r="A19" s="232"/>
      <c r="B19" s="154" t="s">
        <v>54</v>
      </c>
      <c r="C19" s="154">
        <v>81.099999999999994</v>
      </c>
      <c r="D19" s="154">
        <v>79.999999999999972</v>
      </c>
      <c r="E19" s="180">
        <v>1.1000000000000227</v>
      </c>
    </row>
    <row r="20" spans="1:5" x14ac:dyDescent="0.35">
      <c r="A20" s="232"/>
      <c r="B20" s="154" t="s">
        <v>45</v>
      </c>
      <c r="C20" s="154">
        <v>90.7</v>
      </c>
      <c r="D20" s="154">
        <v>82.039999999999978</v>
      </c>
      <c r="E20" s="180">
        <v>8.660000000000025</v>
      </c>
    </row>
    <row r="21" spans="1:5" x14ac:dyDescent="0.35">
      <c r="A21" s="233"/>
      <c r="B21" s="154" t="s">
        <v>55</v>
      </c>
      <c r="C21" s="154">
        <v>0</v>
      </c>
      <c r="D21" s="154"/>
      <c r="E21" s="180">
        <v>0</v>
      </c>
    </row>
    <row r="22" spans="1:5" x14ac:dyDescent="0.35">
      <c r="A22" s="231" t="s">
        <v>20</v>
      </c>
      <c r="B22" s="154" t="s">
        <v>77</v>
      </c>
      <c r="C22" s="154">
        <v>4.1399999999999997</v>
      </c>
      <c r="D22" s="154">
        <v>2.9699999999999998</v>
      </c>
      <c r="E22" s="180">
        <v>1.17</v>
      </c>
    </row>
    <row r="23" spans="1:5" x14ac:dyDescent="0.35">
      <c r="A23" s="232"/>
      <c r="B23" s="154" t="s">
        <v>54</v>
      </c>
      <c r="C23" s="154">
        <v>16</v>
      </c>
      <c r="D23" s="154">
        <v>13.139999999999999</v>
      </c>
      <c r="E23" s="180">
        <v>2.8600000000000012</v>
      </c>
    </row>
    <row r="24" spans="1:5" x14ac:dyDescent="0.35">
      <c r="A24" s="232"/>
      <c r="B24" s="154" t="s">
        <v>45</v>
      </c>
      <c r="C24" s="154">
        <v>20</v>
      </c>
      <c r="D24" s="154">
        <v>17.220000000000002</v>
      </c>
      <c r="E24" s="180">
        <v>2.7799999999999976</v>
      </c>
    </row>
    <row r="25" spans="1:5" x14ac:dyDescent="0.35">
      <c r="A25" s="233"/>
      <c r="B25" s="154" t="s">
        <v>55</v>
      </c>
      <c r="C25" s="154">
        <v>0</v>
      </c>
      <c r="D25" s="154"/>
      <c r="E25" s="180">
        <v>0</v>
      </c>
    </row>
    <row r="26" spans="1:5" x14ac:dyDescent="0.35">
      <c r="A26" s="231" t="s">
        <v>21</v>
      </c>
      <c r="B26" s="154" t="s">
        <v>77</v>
      </c>
      <c r="C26" s="154">
        <v>8.0730000000000004</v>
      </c>
      <c r="D26" s="154">
        <v>8.6</v>
      </c>
      <c r="E26" s="180">
        <v>-0.52699999999999925</v>
      </c>
    </row>
    <row r="27" spans="1:5" x14ac:dyDescent="0.35">
      <c r="A27" s="232"/>
      <c r="B27" s="154" t="s">
        <v>54</v>
      </c>
      <c r="C27" s="154">
        <v>56.8</v>
      </c>
      <c r="D27" s="154">
        <v>40.069999999999993</v>
      </c>
      <c r="E27" s="180">
        <v>16.730000000000004</v>
      </c>
    </row>
    <row r="28" spans="1:5" x14ac:dyDescent="0.35">
      <c r="A28" s="232"/>
      <c r="B28" s="154" t="s">
        <v>45</v>
      </c>
      <c r="C28" s="154">
        <v>59.1</v>
      </c>
      <c r="D28" s="154">
        <v>62.229999999999961</v>
      </c>
      <c r="E28" s="180">
        <v>-3.1299999999999599</v>
      </c>
    </row>
    <row r="29" spans="1:5" x14ac:dyDescent="0.35">
      <c r="A29" s="233"/>
      <c r="B29" s="154" t="s">
        <v>55</v>
      </c>
      <c r="C29" s="154">
        <v>0</v>
      </c>
      <c r="D29" s="154"/>
      <c r="E29" s="180">
        <v>0</v>
      </c>
    </row>
    <row r="30" spans="1:5" ht="15" thickBot="1" x14ac:dyDescent="0.4">
      <c r="A30" s="193" t="s">
        <v>88</v>
      </c>
      <c r="B30" s="194"/>
      <c r="C30" s="194">
        <v>605.95100000000002</v>
      </c>
      <c r="D30" s="194">
        <v>561.49999999999977</v>
      </c>
      <c r="E30" s="195">
        <v>44.451000000000242</v>
      </c>
    </row>
  </sheetData>
  <mergeCells count="7">
    <mergeCell ref="B2:B3"/>
    <mergeCell ref="C2:E2"/>
    <mergeCell ref="A18:A21"/>
    <mergeCell ref="A22:A25"/>
    <mergeCell ref="A26:A29"/>
    <mergeCell ref="A14:A17"/>
    <mergeCell ref="A2:A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97A3-C90C-4BE4-ACCD-DAEB6BE447F0}">
  <dimension ref="A3:V15"/>
  <sheetViews>
    <sheetView workbookViewId="0">
      <selection activeCell="A6" sqref="A6:V15"/>
    </sheetView>
  </sheetViews>
  <sheetFormatPr baseColWidth="10" defaultRowHeight="14.5" x14ac:dyDescent="0.35"/>
  <cols>
    <col min="1" max="1" width="20.1796875" bestFit="1" customWidth="1"/>
    <col min="2" max="2" width="35.81640625" bestFit="1" customWidth="1"/>
    <col min="3" max="3" width="24.26953125" bestFit="1" customWidth="1"/>
    <col min="4" max="4" width="18" bestFit="1" customWidth="1"/>
    <col min="5" max="6" width="11.81640625" bestFit="1" customWidth="1"/>
    <col min="7" max="7" width="23.54296875" bestFit="1" customWidth="1"/>
    <col min="8" max="8" width="43.1796875" bestFit="1" customWidth="1"/>
    <col min="9" max="9" width="24.26953125" bestFit="1" customWidth="1"/>
    <col min="10" max="10" width="18" bestFit="1" customWidth="1"/>
    <col min="11" max="11" width="8.1796875" bestFit="1" customWidth="1"/>
    <col min="12" max="12" width="8.81640625" bestFit="1" customWidth="1"/>
    <col min="13" max="13" width="23.54296875" bestFit="1" customWidth="1"/>
    <col min="14" max="14" width="19.90625" bestFit="1" customWidth="1"/>
    <col min="15" max="15" width="24.26953125" bestFit="1" customWidth="1"/>
    <col min="16" max="16" width="18" bestFit="1" customWidth="1"/>
    <col min="17" max="18" width="12.453125" bestFit="1" customWidth="1"/>
    <col min="19" max="19" width="23.54296875" bestFit="1" customWidth="1"/>
    <col min="20" max="20" width="40.6328125" bestFit="1" customWidth="1"/>
    <col min="21" max="21" width="48" bestFit="1" customWidth="1"/>
    <col min="22" max="22" width="24.6328125" bestFit="1" customWidth="1"/>
  </cols>
  <sheetData>
    <row r="3" spans="1:22" x14ac:dyDescent="0.35">
      <c r="B3" s="94" t="s">
        <v>68</v>
      </c>
    </row>
    <row r="4" spans="1:22" x14ac:dyDescent="0.35">
      <c r="B4" t="s">
        <v>71</v>
      </c>
      <c r="H4" t="s">
        <v>72</v>
      </c>
      <c r="N4" t="s">
        <v>73</v>
      </c>
      <c r="T4" t="s">
        <v>69</v>
      </c>
      <c r="U4" t="s">
        <v>9</v>
      </c>
      <c r="V4" t="s">
        <v>10</v>
      </c>
    </row>
    <row r="5" spans="1:22" x14ac:dyDescent="0.35">
      <c r="A5" s="94" t="s">
        <v>70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2</v>
      </c>
      <c r="I5" t="s">
        <v>3</v>
      </c>
      <c r="J5" t="s">
        <v>4</v>
      </c>
      <c r="K5" t="s">
        <v>5</v>
      </c>
      <c r="L5" t="s">
        <v>6</v>
      </c>
      <c r="M5" t="s">
        <v>7</v>
      </c>
      <c r="N5" t="s">
        <v>2</v>
      </c>
      <c r="O5" t="s">
        <v>3</v>
      </c>
      <c r="P5" t="s">
        <v>4</v>
      </c>
      <c r="Q5" t="s">
        <v>5</v>
      </c>
      <c r="R5" t="s">
        <v>6</v>
      </c>
      <c r="S5" t="s">
        <v>7</v>
      </c>
    </row>
    <row r="6" spans="1:22" x14ac:dyDescent="0.35">
      <c r="A6" s="93" t="s">
        <v>14</v>
      </c>
      <c r="B6" s="95">
        <v>42.5</v>
      </c>
      <c r="C6" s="95">
        <v>126.83000000000001</v>
      </c>
      <c r="D6" s="95">
        <v>15.3</v>
      </c>
      <c r="E6" s="95">
        <v>139.22626781882803</v>
      </c>
      <c r="F6" s="95">
        <v>6.1</v>
      </c>
      <c r="G6" s="95">
        <v>41.550000000000004</v>
      </c>
      <c r="H6" s="95">
        <v>33.1</v>
      </c>
      <c r="I6" s="95">
        <v>104.00999999999999</v>
      </c>
      <c r="J6" s="95">
        <v>10.189999999999998</v>
      </c>
      <c r="K6" s="95">
        <v>122.01999999999998</v>
      </c>
      <c r="L6" s="95">
        <v>5.8000000000000007</v>
      </c>
      <c r="M6" s="95">
        <v>35.4</v>
      </c>
      <c r="N6" s="95">
        <v>9.3999999999999986</v>
      </c>
      <c r="O6" s="95">
        <v>22.82</v>
      </c>
      <c r="P6" s="95">
        <v>5.1100000000000003</v>
      </c>
      <c r="Q6" s="95">
        <v>17.206267818828035</v>
      </c>
      <c r="R6" s="95">
        <v>0.29999999999999993</v>
      </c>
      <c r="S6" s="95">
        <v>6.15</v>
      </c>
      <c r="T6" s="95">
        <v>371.50626781882812</v>
      </c>
      <c r="U6" s="95">
        <v>310.51999999999992</v>
      </c>
      <c r="V6" s="95">
        <v>60.986267818828033</v>
      </c>
    </row>
    <row r="7" spans="1:22" x14ac:dyDescent="0.35">
      <c r="A7" s="93" t="s">
        <v>15</v>
      </c>
      <c r="B7" s="95">
        <v>45</v>
      </c>
      <c r="C7" s="95">
        <v>59.351699874025115</v>
      </c>
      <c r="D7" s="95">
        <v>9.51</v>
      </c>
      <c r="E7" s="95">
        <v>266.14000000000004</v>
      </c>
      <c r="F7" s="95">
        <v>7.9307995362476982</v>
      </c>
      <c r="G7" s="95">
        <v>24.290000000000003</v>
      </c>
      <c r="H7" s="95">
        <v>26</v>
      </c>
      <c r="I7" s="95">
        <v>46.98</v>
      </c>
      <c r="J7" s="95">
        <v>9.65</v>
      </c>
      <c r="K7" s="95">
        <v>265.23000000000008</v>
      </c>
      <c r="L7" s="95">
        <v>7.379999999999999</v>
      </c>
      <c r="M7" s="95">
        <v>19.7</v>
      </c>
      <c r="N7" s="95">
        <v>19</v>
      </c>
      <c r="O7" s="95">
        <v>12.371699874025106</v>
      </c>
      <c r="P7" s="95">
        <v>-0.14000000000000057</v>
      </c>
      <c r="Q7" s="95">
        <v>1.309999999999931</v>
      </c>
      <c r="R7" s="95">
        <v>0.55079953624769851</v>
      </c>
      <c r="S7" s="95">
        <v>5.59</v>
      </c>
      <c r="T7" s="95">
        <v>412.22249941027292</v>
      </c>
      <c r="U7" s="95">
        <v>374.94000000000005</v>
      </c>
      <c r="V7" s="95">
        <v>38.68249941027274</v>
      </c>
    </row>
    <row r="8" spans="1:22" x14ac:dyDescent="0.35">
      <c r="A8" s="93" t="s">
        <v>16</v>
      </c>
      <c r="B8" s="95">
        <v>53</v>
      </c>
      <c r="C8" s="95"/>
      <c r="D8" s="95">
        <v>114.45</v>
      </c>
      <c r="E8" s="95"/>
      <c r="F8" s="95">
        <v>208.9</v>
      </c>
      <c r="G8" s="95"/>
      <c r="H8" s="95">
        <v>43.47</v>
      </c>
      <c r="I8" s="95"/>
      <c r="J8" s="95">
        <v>103.39999999999998</v>
      </c>
      <c r="K8" s="95"/>
      <c r="L8" s="95">
        <v>188.33</v>
      </c>
      <c r="M8" s="95"/>
      <c r="N8" s="95">
        <v>9.5299999999999994</v>
      </c>
      <c r="O8" s="95"/>
      <c r="P8" s="95">
        <v>11.050000000000002</v>
      </c>
      <c r="Q8" s="95"/>
      <c r="R8" s="95">
        <v>20.569999999999997</v>
      </c>
      <c r="S8" s="95"/>
      <c r="T8" s="95">
        <v>376.35</v>
      </c>
      <c r="U8" s="95">
        <v>335.2</v>
      </c>
      <c r="V8" s="95">
        <v>41.15</v>
      </c>
    </row>
    <row r="9" spans="1:22" x14ac:dyDescent="0.35">
      <c r="A9" s="93" t="s">
        <v>18</v>
      </c>
      <c r="B9" s="95">
        <v>127</v>
      </c>
      <c r="C9" s="95">
        <v>10.3</v>
      </c>
      <c r="D9" s="95">
        <v>9</v>
      </c>
      <c r="E9" s="95">
        <v>738.85082170940177</v>
      </c>
      <c r="F9" s="95">
        <v>99.100000000000009</v>
      </c>
      <c r="G9" s="95">
        <v>220.68541255691349</v>
      </c>
      <c r="H9" s="95">
        <v>109.00999999999999</v>
      </c>
      <c r="I9" s="95">
        <v>7.37</v>
      </c>
      <c r="J9" s="95">
        <v>6</v>
      </c>
      <c r="K9" s="95">
        <v>659.03</v>
      </c>
      <c r="L9" s="95">
        <v>78.900000000000006</v>
      </c>
      <c r="M9" s="95">
        <v>198.08999999999997</v>
      </c>
      <c r="N9" s="95">
        <v>17.989999999999998</v>
      </c>
      <c r="O9" s="95">
        <v>2.9299999999999997</v>
      </c>
      <c r="P9" s="95">
        <v>3</v>
      </c>
      <c r="Q9" s="95">
        <v>79.820821709401827</v>
      </c>
      <c r="R9" s="95">
        <v>20.200000000000003</v>
      </c>
      <c r="S9" s="95">
        <v>22.595412556913523</v>
      </c>
      <c r="T9" s="95">
        <v>1204.9362342663153</v>
      </c>
      <c r="U9" s="95">
        <v>1058.3999999999999</v>
      </c>
      <c r="V9" s="95">
        <v>146.53623426631535</v>
      </c>
    </row>
    <row r="10" spans="1:22" x14ac:dyDescent="0.35">
      <c r="A10" s="93" t="s">
        <v>19</v>
      </c>
      <c r="B10" s="95">
        <v>89</v>
      </c>
      <c r="C10" s="95">
        <v>8.8491999999999997</v>
      </c>
      <c r="D10" s="95">
        <v>2</v>
      </c>
      <c r="E10" s="95">
        <v>522.84396188034191</v>
      </c>
      <c r="F10" s="95">
        <v>50.188461538461539</v>
      </c>
      <c r="G10" s="95">
        <v>158.7813764372699</v>
      </c>
      <c r="H10" s="95">
        <v>79.179999999999993</v>
      </c>
      <c r="I10" s="95">
        <v>9.8999999999999986</v>
      </c>
      <c r="J10" s="95">
        <v>3</v>
      </c>
      <c r="K10" s="95">
        <v>477.86999999999989</v>
      </c>
      <c r="L10" s="95">
        <v>56.760000000000005</v>
      </c>
      <c r="M10" s="95">
        <v>144.63</v>
      </c>
      <c r="N10" s="95">
        <v>9.819999999999995</v>
      </c>
      <c r="O10" s="95">
        <v>-1.0508000000000002</v>
      </c>
      <c r="P10" s="95">
        <v>-1</v>
      </c>
      <c r="Q10" s="95">
        <v>44.973961880341982</v>
      </c>
      <c r="R10" s="95">
        <v>-6.5715384615384673</v>
      </c>
      <c r="S10" s="95">
        <v>14.15137643726991</v>
      </c>
      <c r="T10" s="95">
        <v>831.66299985607338</v>
      </c>
      <c r="U10" s="95">
        <v>771.3399999999998</v>
      </c>
      <c r="V10" s="95">
        <v>60.322999856073416</v>
      </c>
    </row>
    <row r="11" spans="1:22" x14ac:dyDescent="0.35">
      <c r="A11" s="93" t="s">
        <v>20</v>
      </c>
      <c r="B11" s="95">
        <v>30.8</v>
      </c>
      <c r="C11" s="95">
        <v>4.8000000000000007</v>
      </c>
      <c r="D11" s="95">
        <v>0.6</v>
      </c>
      <c r="E11" s="95">
        <v>138.92135401709402</v>
      </c>
      <c r="F11" s="95">
        <v>23.47</v>
      </c>
      <c r="G11" s="95">
        <v>41.843363697361831</v>
      </c>
      <c r="H11" s="95">
        <v>27.569999999999997</v>
      </c>
      <c r="I11" s="95">
        <v>4.8</v>
      </c>
      <c r="J11" s="95">
        <v>0.6</v>
      </c>
      <c r="K11" s="95">
        <v>115</v>
      </c>
      <c r="L11" s="95">
        <v>17</v>
      </c>
      <c r="M11" s="95">
        <v>40.5</v>
      </c>
      <c r="N11" s="95">
        <v>3.2300000000000004</v>
      </c>
      <c r="O11" s="95">
        <v>1.1102230246251565E-16</v>
      </c>
      <c r="P11" s="95">
        <v>0</v>
      </c>
      <c r="Q11" s="95">
        <v>23.921354017094011</v>
      </c>
      <c r="R11" s="95">
        <v>6.4700000000000006</v>
      </c>
      <c r="S11" s="95">
        <v>1.3433636973618297</v>
      </c>
      <c r="T11" s="95">
        <v>240.43471771445584</v>
      </c>
      <c r="U11" s="95">
        <v>205.47</v>
      </c>
      <c r="V11" s="95">
        <v>34.964717714455844</v>
      </c>
    </row>
    <row r="12" spans="1:22" x14ac:dyDescent="0.35">
      <c r="A12" s="93" t="s">
        <v>21</v>
      </c>
      <c r="B12" s="95">
        <v>59.5</v>
      </c>
      <c r="C12" s="95">
        <v>4.3</v>
      </c>
      <c r="D12" s="95">
        <v>3.5</v>
      </c>
      <c r="E12" s="95">
        <v>334.31486239316246</v>
      </c>
      <c r="F12" s="95">
        <v>35.536923076923074</v>
      </c>
      <c r="G12" s="95">
        <v>95.532847308454805</v>
      </c>
      <c r="H12" s="95">
        <v>54.339999999999996</v>
      </c>
      <c r="I12" s="95">
        <v>4.7200000000000006</v>
      </c>
      <c r="J12" s="95">
        <v>4</v>
      </c>
      <c r="K12" s="95">
        <v>295.24999999999994</v>
      </c>
      <c r="L12" s="95">
        <v>24.17</v>
      </c>
      <c r="M12" s="95">
        <v>90.6</v>
      </c>
      <c r="N12" s="95">
        <v>5.1600000000000019</v>
      </c>
      <c r="O12" s="95">
        <v>-0.42000000000000015</v>
      </c>
      <c r="P12" s="95">
        <v>-0.5</v>
      </c>
      <c r="Q12" s="95">
        <v>39.064862393162457</v>
      </c>
      <c r="R12" s="95">
        <v>11.366923076923076</v>
      </c>
      <c r="S12" s="95">
        <v>4.9328473084547939</v>
      </c>
      <c r="T12" s="95">
        <v>532.68463277854039</v>
      </c>
      <c r="U12" s="95">
        <v>473.07999999999993</v>
      </c>
      <c r="V12" s="95">
        <v>59.604632778540335</v>
      </c>
    </row>
    <row r="13" spans="1:22" x14ac:dyDescent="0.35">
      <c r="A13" s="93" t="s">
        <v>49</v>
      </c>
      <c r="B13" s="95"/>
      <c r="C13" s="95"/>
      <c r="D13" s="95"/>
      <c r="E13" s="95">
        <v>20.599999999999998</v>
      </c>
      <c r="F13" s="95"/>
      <c r="G13" s="95"/>
      <c r="H13" s="95"/>
      <c r="I13" s="95"/>
      <c r="J13" s="95"/>
      <c r="K13" s="95">
        <v>19.399999999999999</v>
      </c>
      <c r="L13" s="95"/>
      <c r="M13" s="95"/>
      <c r="N13" s="95"/>
      <c r="O13" s="95"/>
      <c r="P13" s="95"/>
      <c r="Q13" s="95">
        <v>1.2000000000000002</v>
      </c>
      <c r="R13" s="95"/>
      <c r="S13" s="95"/>
      <c r="T13" s="95">
        <v>20.599999999999998</v>
      </c>
      <c r="U13" s="95">
        <v>19.399999999999999</v>
      </c>
      <c r="V13" s="95">
        <v>1.2000000000000002</v>
      </c>
    </row>
    <row r="14" spans="1:22" x14ac:dyDescent="0.35">
      <c r="A14" s="93" t="s">
        <v>17</v>
      </c>
      <c r="B14" s="95">
        <v>57.3</v>
      </c>
      <c r="C14" s="95">
        <v>51.5</v>
      </c>
      <c r="D14" s="95">
        <v>279.11</v>
      </c>
      <c r="E14" s="95">
        <v>38.411353677419349</v>
      </c>
      <c r="F14" s="95">
        <v>38</v>
      </c>
      <c r="G14" s="95">
        <v>23.668534494623653</v>
      </c>
      <c r="H14" s="95">
        <v>44.230000000000004</v>
      </c>
      <c r="I14" s="95">
        <v>39.29</v>
      </c>
      <c r="J14" s="95">
        <v>175.44000000000003</v>
      </c>
      <c r="K14" s="95">
        <v>38.469999999999992</v>
      </c>
      <c r="L14" s="95">
        <v>31.700000000000003</v>
      </c>
      <c r="M14" s="95">
        <v>30.110000000000003</v>
      </c>
      <c r="N14" s="95">
        <v>13.07</v>
      </c>
      <c r="O14" s="95">
        <v>12.21</v>
      </c>
      <c r="P14" s="95">
        <v>103.67</v>
      </c>
      <c r="Q14" s="95">
        <v>-5.8646322580642618E-2</v>
      </c>
      <c r="R14" s="95">
        <v>6.3</v>
      </c>
      <c r="S14" s="95">
        <v>-6.441465505376347</v>
      </c>
      <c r="T14" s="95">
        <v>487.98988817204304</v>
      </c>
      <c r="U14" s="95">
        <v>359.24</v>
      </c>
      <c r="V14" s="95">
        <v>128.749888172043</v>
      </c>
    </row>
    <row r="15" spans="1:22" x14ac:dyDescent="0.35">
      <c r="A15" s="93" t="s">
        <v>23</v>
      </c>
      <c r="B15" s="95">
        <v>504.1</v>
      </c>
      <c r="C15" s="95">
        <v>265.93089987402516</v>
      </c>
      <c r="D15" s="95">
        <v>433.47</v>
      </c>
      <c r="E15" s="95">
        <v>2199.3086214962473</v>
      </c>
      <c r="F15" s="95">
        <v>469.22618415163237</v>
      </c>
      <c r="G15" s="95">
        <v>606.35153449462359</v>
      </c>
      <c r="H15" s="95">
        <v>416.9</v>
      </c>
      <c r="I15" s="95">
        <v>217.07</v>
      </c>
      <c r="J15" s="95">
        <v>312.27999999999997</v>
      </c>
      <c r="K15" s="95">
        <v>1992.27</v>
      </c>
      <c r="L15" s="95">
        <v>410.04</v>
      </c>
      <c r="M15" s="95">
        <v>559.03</v>
      </c>
      <c r="N15" s="95">
        <v>87.199999999999989</v>
      </c>
      <c r="O15" s="95">
        <v>48.860899874025101</v>
      </c>
      <c r="P15" s="95">
        <v>121.19</v>
      </c>
      <c r="Q15" s="95">
        <v>207.43862149624761</v>
      </c>
      <c r="R15" s="95">
        <v>59.186184151632304</v>
      </c>
      <c r="S15" s="95">
        <v>48.321534494623712</v>
      </c>
      <c r="T15" s="95">
        <v>4478.3872400165292</v>
      </c>
      <c r="U15" s="95">
        <v>3907.5899999999992</v>
      </c>
      <c r="V15" s="95">
        <v>572.19724001652867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FINAL</vt:lpstr>
      <vt:lpstr>FINAL (3)</vt:lpstr>
      <vt:lpstr>FINAL (2)</vt:lpstr>
      <vt:lpstr>Détail AA</vt:lpstr>
      <vt:lpstr>TCD</vt:lpstr>
    </vt:vector>
  </TitlesOfParts>
  <Company>LeForem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BONVISSUTO Katia</dc:creator>
  <cp:lastModifiedBy>DELANOY Virginie</cp:lastModifiedBy>
  <cp:lastPrinted>2024-03-14T17:42:42Z</cp:lastPrinted>
  <dcterms:created xsi:type="dcterms:W3CDTF">2024-03-14T16:51:07Z</dcterms:created>
  <dcterms:modified xsi:type="dcterms:W3CDTF">2024-03-20T12:47:21Z</dcterms:modified>
</cp:coreProperties>
</file>